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dotfs\ProjDev\Consultant Services\=TEMPLATES\Scope of Services &amp; Workbooks\Workbooks\FINAL\"/>
    </mc:Choice>
  </mc:AlternateContent>
  <xr:revisionPtr revIDLastSave="0" documentId="13_ncr:1_{2A7DD9F9-5B64-4623-9F2D-DFCB01B3DB77}" xr6:coauthVersionLast="47" xr6:coauthVersionMax="47" xr10:uidLastSave="{00000000-0000-0000-0000-000000000000}"/>
  <bookViews>
    <workbookView xWindow="-108" yWindow="-108" windowWidth="23256" windowHeight="13896" tabRatio="627" firstSheet="1" activeTab="1" xr2:uid="{00000000-000D-0000-FFFF-FFFF00000000}"/>
  </bookViews>
  <sheets>
    <sheet name="Directions" sheetId="29" r:id="rId1"/>
    <sheet name="Staffing Plan" sheetId="9" r:id="rId2"/>
    <sheet name="SRC Rates" sheetId="30" r:id="rId3"/>
    <sheet name="Est. of Hours" sheetId="1" r:id="rId4"/>
    <sheet name="Direct Expenses" sheetId="11" r:id="rId5"/>
    <sheet name="Notes-Assumptions" sheetId="28" r:id="rId6"/>
    <sheet name="Project Cost Breakdown" sheetId="26"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5">'Staffing Plan'!#REF!,'Staffing Plan'!$B$23:$B$30,'Staffing Plan'!#REF!,'Staffing Plan'!#REF!</definedName>
    <definedName name="asdfasdf" localSheetId="6">'Staffing Plan'!#REF!,'Staffing Plan'!$B$23:$B$30,'Staffing Plan'!#REF!,'Staffing Plan'!#REF!</definedName>
    <definedName name="asdfasdf" localSheetId="2">'SRC Rates'!#REF!,'SRC Rates'!$B$18:$B$24,'SRC Rates'!#REF!,'SRC Rates'!#REF!</definedName>
    <definedName name="asdfasdf">'Staffing Plan'!#REF!,'Staffing Plan'!$B$23:$B$30,'Staffing Plan'!#REF!,'Staffing Plan'!#REF!</definedName>
    <definedName name="Classification" localSheetId="4">'[2]Staffing Plan'!#REF!,'[2]Staffing Plan'!$B$45:$B$50,'[2]Staffing Plan'!$B$52:$B$53,'[2]Staffing Plan'!$B$54:$B$57</definedName>
    <definedName name="Classification" localSheetId="0">'[3]Labor Rates'!$B$32:$B$35,'[3]Labor Rates'!$B$37:$B$42,'[3]Labor Rates'!$B$44:$B$45,'[3]Labor Rates'!$B$46:$B$47</definedName>
    <definedName name="Classification" localSheetId="5">'[2]Staffing Plan'!#REF!,'[2]Staffing Plan'!$B$45:$B$50,'[2]Staffing Plan'!$B$52:$B$53,'[2]Staffing Plan'!$B$54:$B$57</definedName>
    <definedName name="Classification" localSheetId="6">'[2]Staffing Plan'!#REF!,'[2]Staffing Plan'!$B$45:$B$50,'[2]Staffing Plan'!$B$52:$B$53,'[2]Staffing Plan'!$B$54:$B$57</definedName>
    <definedName name="Classification" localSheetId="2">'SRC Rates'!#REF!,'SRC Rates'!$B$18:$B$24,'SRC Rates'!#REF!,'SRC Rates'!#REF!</definedName>
    <definedName name="Classification">'Staffing Plan'!#REF!,'Staffing Plan'!$B$23:$B$30,'Staffing Plan'!#REF!,'Staffing Plan'!#REF!</definedName>
    <definedName name="Classificationn" localSheetId="2">'[1]Staffing Plan'!#REF!,'[1]Staffing Plan'!$B$15:$B$22,'[1]Staffing Plan'!#REF!,'[1]Staffing Plan'!#REF!</definedName>
    <definedName name="Classificationn">'[1]Staffing Plan'!#REF!,'[1]Staffing Plan'!$B$15:$B$22,'[1]Staffing Plan'!#REF!,'[1]Staffing Plan'!#REF!</definedName>
    <definedName name="OLE_LINK5" localSheetId="3">'Est. of Hours'!#REF!</definedName>
    <definedName name="_xlnm.Print_Area" localSheetId="4">'Direct Expenses'!$A$1:$Q$72</definedName>
    <definedName name="_xlnm.Print_Area" localSheetId="3">'Est. of Hours'!$A$1:$Q$517</definedName>
    <definedName name="_xlnm.Print_Area" localSheetId="5">'Notes-Assumptions'!$A$1:$K$101</definedName>
    <definedName name="_xlnm.Print_Area" localSheetId="6">'Project Cost Breakdown'!$A$1:$Q$53</definedName>
    <definedName name="_xlnm.Print_Area" localSheetId="2">'SRC Rates'!$A$7:$Q$167</definedName>
    <definedName name="_xlnm.Print_Area" localSheetId="1">'Staffing Plan'!$A$7:$U$149</definedName>
    <definedName name="_xlnm.Print_Titles" localSheetId="3">'Est. of Hours'!$10:$11</definedName>
    <definedName name="_xlnm.Print_Titles" localSheetId="5">'Notes-Assumptions'!$10:$10</definedName>
    <definedName name="_xlnm.Print_Titles" localSheetId="2">'SRC Rates'!$18:$20</definedName>
    <definedName name="_xlnm.Print_Titles" localSheetId="1">'Staffing Plan'!$24:$26</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9" i="9" l="1"/>
  <c r="M135" i="9"/>
  <c r="M121" i="9"/>
  <c r="M107" i="9"/>
  <c r="M93" i="9"/>
  <c r="M79" i="9"/>
  <c r="M65" i="9"/>
  <c r="M51" i="9"/>
  <c r="M37" i="9"/>
  <c r="M31" i="9"/>
  <c r="N142" i="30" l="1"/>
  <c r="N141" i="30"/>
  <c r="N140" i="30"/>
  <c r="N139" i="30"/>
  <c r="N138" i="30"/>
  <c r="N137" i="30"/>
  <c r="N136" i="30"/>
  <c r="N135" i="30"/>
  <c r="N134" i="30"/>
  <c r="N133" i="30"/>
  <c r="N132" i="30"/>
  <c r="N131" i="30"/>
  <c r="N128" i="30"/>
  <c r="N127" i="30"/>
  <c r="N126" i="30"/>
  <c r="N125" i="30"/>
  <c r="N124" i="30"/>
  <c r="N123" i="30"/>
  <c r="N122" i="30"/>
  <c r="N121" i="30"/>
  <c r="N120" i="30"/>
  <c r="N119" i="30"/>
  <c r="N118" i="30"/>
  <c r="N117" i="30"/>
  <c r="N114" i="30"/>
  <c r="N113" i="30"/>
  <c r="N112" i="30"/>
  <c r="N111" i="30"/>
  <c r="N110" i="30"/>
  <c r="N109" i="30"/>
  <c r="N108" i="30"/>
  <c r="N107" i="30"/>
  <c r="N106" i="30"/>
  <c r="N105" i="30"/>
  <c r="N104" i="30"/>
  <c r="N103" i="30"/>
  <c r="N100" i="30"/>
  <c r="N99" i="30"/>
  <c r="N98" i="30"/>
  <c r="N97" i="30"/>
  <c r="N96" i="30"/>
  <c r="N95" i="30"/>
  <c r="N94" i="30"/>
  <c r="N93" i="30"/>
  <c r="N92" i="30"/>
  <c r="N91" i="30"/>
  <c r="N90" i="30"/>
  <c r="N89" i="30"/>
  <c r="N86" i="30"/>
  <c r="N85" i="30"/>
  <c r="N84" i="30"/>
  <c r="N83" i="30"/>
  <c r="N82" i="30"/>
  <c r="N81" i="30"/>
  <c r="N80" i="30"/>
  <c r="N79" i="30"/>
  <c r="N78" i="30"/>
  <c r="N77" i="30"/>
  <c r="N76" i="30"/>
  <c r="N75" i="30"/>
  <c r="N72" i="30"/>
  <c r="N71" i="30"/>
  <c r="N70" i="30"/>
  <c r="N69" i="30"/>
  <c r="N68" i="30"/>
  <c r="N67" i="30"/>
  <c r="N66" i="30"/>
  <c r="N65" i="30"/>
  <c r="N64" i="30"/>
  <c r="N63" i="30"/>
  <c r="N62" i="30"/>
  <c r="N61" i="30"/>
  <c r="N58" i="30"/>
  <c r="N57" i="30"/>
  <c r="N56" i="30"/>
  <c r="N55" i="30"/>
  <c r="N54" i="30"/>
  <c r="N53" i="30"/>
  <c r="N52" i="30"/>
  <c r="N51" i="30"/>
  <c r="N50" i="30"/>
  <c r="N49" i="30"/>
  <c r="N48" i="30"/>
  <c r="N47" i="30"/>
  <c r="N44" i="30"/>
  <c r="N43" i="30"/>
  <c r="N42" i="30"/>
  <c r="N41" i="30"/>
  <c r="N40" i="30"/>
  <c r="N39" i="30"/>
  <c r="N38" i="30"/>
  <c r="N37" i="30"/>
  <c r="N36" i="30"/>
  <c r="N35" i="30"/>
  <c r="N34" i="30"/>
  <c r="N33" i="30"/>
  <c r="N30" i="30"/>
  <c r="N29" i="30"/>
  <c r="N28" i="30"/>
  <c r="N27" i="30"/>
  <c r="N24" i="30"/>
  <c r="N23" i="30"/>
  <c r="N22" i="30"/>
  <c r="Q12" i="30"/>
  <c r="A1" i="1"/>
  <c r="S480" i="1" l="1"/>
  <c r="S444" i="1"/>
  <c r="S408" i="1"/>
  <c r="S372" i="1"/>
  <c r="S336" i="1"/>
  <c r="S300" i="1"/>
  <c r="S264" i="1"/>
  <c r="S228" i="1"/>
  <c r="S192" i="1"/>
  <c r="S156" i="1"/>
  <c r="S120" i="1"/>
  <c r="S84" i="1"/>
  <c r="S48" i="1"/>
  <c r="S12" i="1"/>
  <c r="S517" i="1" l="1"/>
  <c r="S516" i="1" s="1"/>
  <c r="H444" i="1"/>
  <c r="I444" i="1"/>
  <c r="J444" i="1"/>
  <c r="K444" i="1"/>
  <c r="L444" i="1"/>
  <c r="M444" i="1"/>
  <c r="N444" i="1"/>
  <c r="O444" i="1"/>
  <c r="P444" i="1"/>
  <c r="H480" i="1"/>
  <c r="I480" i="1"/>
  <c r="J480" i="1"/>
  <c r="K480" i="1"/>
  <c r="L480" i="1"/>
  <c r="M480" i="1"/>
  <c r="N480" i="1"/>
  <c r="O480" i="1"/>
  <c r="P480" i="1"/>
  <c r="G480" i="1"/>
  <c r="G444" i="1"/>
  <c r="Q515" i="1"/>
  <c r="Q514" i="1"/>
  <c r="Q513" i="1"/>
  <c r="Q512" i="1"/>
  <c r="Q511" i="1"/>
  <c r="Q510" i="1"/>
  <c r="Q509" i="1"/>
  <c r="Q508" i="1"/>
  <c r="Q507" i="1"/>
  <c r="Q506" i="1"/>
  <c r="Q505" i="1"/>
  <c r="Q504" i="1"/>
  <c r="Q503" i="1"/>
  <c r="Q502" i="1"/>
  <c r="Q501" i="1"/>
  <c r="Q500" i="1"/>
  <c r="Q499" i="1"/>
  <c r="Q498" i="1"/>
  <c r="Q497" i="1"/>
  <c r="Q496" i="1"/>
  <c r="Q495" i="1"/>
  <c r="Q494" i="1"/>
  <c r="Q493" i="1"/>
  <c r="Q492" i="1"/>
  <c r="Q491" i="1"/>
  <c r="Q490" i="1"/>
  <c r="Q489" i="1"/>
  <c r="Q488" i="1"/>
  <c r="Q487" i="1"/>
  <c r="Q486" i="1"/>
  <c r="Q485" i="1"/>
  <c r="Q484" i="1"/>
  <c r="Q483" i="1"/>
  <c r="Q482" i="1"/>
  <c r="Q481" i="1"/>
  <c r="Q479" i="1"/>
  <c r="Q478" i="1"/>
  <c r="Q477" i="1"/>
  <c r="Q476" i="1"/>
  <c r="Q475" i="1"/>
  <c r="Q474" i="1"/>
  <c r="Q473" i="1"/>
  <c r="Q472" i="1"/>
  <c r="Q471" i="1"/>
  <c r="Q470" i="1"/>
  <c r="Q469" i="1"/>
  <c r="Q468" i="1"/>
  <c r="Q467" i="1"/>
  <c r="Q466" i="1"/>
  <c r="Q465" i="1"/>
  <c r="Q464" i="1"/>
  <c r="Q463" i="1"/>
  <c r="Q462" i="1"/>
  <c r="Q461" i="1"/>
  <c r="Q460" i="1"/>
  <c r="Q459" i="1"/>
  <c r="Q458" i="1"/>
  <c r="Q457" i="1"/>
  <c r="Q456" i="1"/>
  <c r="Q455" i="1"/>
  <c r="Q454" i="1"/>
  <c r="Q453" i="1"/>
  <c r="Q452" i="1"/>
  <c r="Q451" i="1"/>
  <c r="Q450" i="1"/>
  <c r="Q449" i="1"/>
  <c r="Q448" i="1"/>
  <c r="Q447" i="1"/>
  <c r="Q446" i="1"/>
  <c r="Q445" i="1"/>
  <c r="Q480" i="1" l="1"/>
  <c r="Q444" i="1"/>
  <c r="U24" i="9"/>
  <c r="A2" i="28" l="1"/>
  <c r="A2" i="11"/>
  <c r="A2" i="1"/>
  <c r="A8" i="30"/>
  <c r="A2" i="26"/>
  <c r="O42" i="26"/>
  <c r="C11" i="9"/>
  <c r="C10" i="9"/>
  <c r="J9" i="30" s="1"/>
  <c r="A8" i="9"/>
  <c r="Q13" i="9" l="1"/>
  <c r="Q11" i="9"/>
  <c r="Q12" i="9"/>
  <c r="N13" i="30" l="1"/>
  <c r="N14" i="30" l="1"/>
  <c r="N15" i="30" s="1"/>
  <c r="B142" i="30"/>
  <c r="F142" i="30" s="1"/>
  <c r="P142" i="30" s="1"/>
  <c r="B141" i="30"/>
  <c r="F141" i="30" s="1"/>
  <c r="P141" i="30" s="1"/>
  <c r="B140" i="30"/>
  <c r="F140" i="30" s="1"/>
  <c r="P140" i="30" s="1"/>
  <c r="B139" i="30"/>
  <c r="F139" i="30" s="1"/>
  <c r="P139" i="30" s="1"/>
  <c r="B138" i="30"/>
  <c r="F138" i="30" s="1"/>
  <c r="P138" i="30" s="1"/>
  <c r="B137" i="30"/>
  <c r="F137" i="30" s="1"/>
  <c r="P137" i="30" s="1"/>
  <c r="B136" i="30"/>
  <c r="B135" i="30"/>
  <c r="F135" i="30" s="1"/>
  <c r="P135" i="30" s="1"/>
  <c r="B134" i="30"/>
  <c r="F134" i="30" s="1"/>
  <c r="P134" i="30" s="1"/>
  <c r="B133" i="30"/>
  <c r="F133" i="30" s="1"/>
  <c r="P133" i="30" s="1"/>
  <c r="B132" i="30"/>
  <c r="F132" i="30" s="1"/>
  <c r="P132" i="30" s="1"/>
  <c r="B131" i="30"/>
  <c r="B128" i="30"/>
  <c r="F128" i="30" s="1"/>
  <c r="P128" i="30" s="1"/>
  <c r="B127" i="30"/>
  <c r="F127" i="30" s="1"/>
  <c r="P127" i="30" s="1"/>
  <c r="B126" i="30"/>
  <c r="F126" i="30" s="1"/>
  <c r="P126" i="30" s="1"/>
  <c r="B125" i="30"/>
  <c r="F125" i="30" s="1"/>
  <c r="P125" i="30" s="1"/>
  <c r="B124" i="30"/>
  <c r="F124" i="30" s="1"/>
  <c r="P124" i="30" s="1"/>
  <c r="B123" i="30"/>
  <c r="F123" i="30" s="1"/>
  <c r="P123" i="30" s="1"/>
  <c r="B122" i="30"/>
  <c r="F122" i="30" s="1"/>
  <c r="P122" i="30" s="1"/>
  <c r="B121" i="30"/>
  <c r="F121" i="30" s="1"/>
  <c r="P121" i="30" s="1"/>
  <c r="B120" i="30"/>
  <c r="F120" i="30" s="1"/>
  <c r="P120" i="30" s="1"/>
  <c r="B119" i="30"/>
  <c r="F119" i="30" s="1"/>
  <c r="P119" i="30" s="1"/>
  <c r="B118" i="30"/>
  <c r="F118" i="30" s="1"/>
  <c r="P118" i="30" s="1"/>
  <c r="B117" i="30"/>
  <c r="F117" i="30" s="1"/>
  <c r="P117" i="30" s="1"/>
  <c r="B114" i="30"/>
  <c r="F114" i="30" s="1"/>
  <c r="P114" i="30" s="1"/>
  <c r="B113" i="30"/>
  <c r="F113" i="30" s="1"/>
  <c r="P113" i="30" s="1"/>
  <c r="B112" i="30"/>
  <c r="F112" i="30" s="1"/>
  <c r="P112" i="30" s="1"/>
  <c r="B111" i="30"/>
  <c r="F111" i="30" s="1"/>
  <c r="P111" i="30" s="1"/>
  <c r="B110" i="30"/>
  <c r="F110" i="30" s="1"/>
  <c r="P110" i="30" s="1"/>
  <c r="B109" i="30"/>
  <c r="F109" i="30" s="1"/>
  <c r="P109" i="30" s="1"/>
  <c r="B108" i="30"/>
  <c r="F108" i="30" s="1"/>
  <c r="P108" i="30" s="1"/>
  <c r="B107" i="30"/>
  <c r="F107" i="30" s="1"/>
  <c r="P107" i="30" s="1"/>
  <c r="B106" i="30"/>
  <c r="F106" i="30" s="1"/>
  <c r="P106" i="30" s="1"/>
  <c r="B105" i="30"/>
  <c r="F105" i="30" s="1"/>
  <c r="P105" i="30" s="1"/>
  <c r="B104" i="30"/>
  <c r="F104" i="30" s="1"/>
  <c r="P104" i="30" s="1"/>
  <c r="B103" i="30"/>
  <c r="F103" i="30" s="1"/>
  <c r="P103" i="30" s="1"/>
  <c r="B100" i="30"/>
  <c r="F100" i="30" s="1"/>
  <c r="P100" i="30" s="1"/>
  <c r="B99" i="30"/>
  <c r="F99" i="30" s="1"/>
  <c r="P99" i="30" s="1"/>
  <c r="B98" i="30"/>
  <c r="F98" i="30" s="1"/>
  <c r="P98" i="30" s="1"/>
  <c r="B97" i="30"/>
  <c r="F97" i="30" s="1"/>
  <c r="P97" i="30" s="1"/>
  <c r="B96" i="30"/>
  <c r="F96" i="30" s="1"/>
  <c r="P96" i="30" s="1"/>
  <c r="B95" i="30"/>
  <c r="F95" i="30" s="1"/>
  <c r="P95" i="30" s="1"/>
  <c r="B94" i="30"/>
  <c r="F94" i="30" s="1"/>
  <c r="P94" i="30" s="1"/>
  <c r="B93" i="30"/>
  <c r="F93" i="30" s="1"/>
  <c r="P93" i="30" s="1"/>
  <c r="B92" i="30"/>
  <c r="F92" i="30" s="1"/>
  <c r="P92" i="30" s="1"/>
  <c r="B91" i="30"/>
  <c r="F91" i="30" s="1"/>
  <c r="P91" i="30" s="1"/>
  <c r="B90" i="30"/>
  <c r="F90" i="30" s="1"/>
  <c r="P90" i="30" s="1"/>
  <c r="B89" i="30"/>
  <c r="F89" i="30" s="1"/>
  <c r="P89" i="30" s="1"/>
  <c r="B86" i="30"/>
  <c r="F86" i="30" s="1"/>
  <c r="P86" i="30" s="1"/>
  <c r="B85" i="30"/>
  <c r="F85" i="30" s="1"/>
  <c r="P85" i="30" s="1"/>
  <c r="B84" i="30"/>
  <c r="F84" i="30" s="1"/>
  <c r="P84" i="30" s="1"/>
  <c r="B83" i="30"/>
  <c r="F83" i="30" s="1"/>
  <c r="P83" i="30" s="1"/>
  <c r="B82" i="30"/>
  <c r="F82" i="30" s="1"/>
  <c r="P82" i="30" s="1"/>
  <c r="B81" i="30"/>
  <c r="F81" i="30" s="1"/>
  <c r="P81" i="30" s="1"/>
  <c r="B80" i="30"/>
  <c r="F80" i="30" s="1"/>
  <c r="P80" i="30" s="1"/>
  <c r="B79" i="30"/>
  <c r="F79" i="30" s="1"/>
  <c r="P79" i="30" s="1"/>
  <c r="B78" i="30"/>
  <c r="F78" i="30" s="1"/>
  <c r="P78" i="30" s="1"/>
  <c r="B77" i="30"/>
  <c r="F77" i="30" s="1"/>
  <c r="P77" i="30" s="1"/>
  <c r="B76" i="30"/>
  <c r="F76" i="30" s="1"/>
  <c r="P76" i="30" s="1"/>
  <c r="B75" i="30"/>
  <c r="F75" i="30" s="1"/>
  <c r="P75" i="30" s="1"/>
  <c r="B72" i="30"/>
  <c r="F72" i="30" s="1"/>
  <c r="P72" i="30" s="1"/>
  <c r="B71" i="30"/>
  <c r="F71" i="30" s="1"/>
  <c r="P71" i="30" s="1"/>
  <c r="B70" i="30"/>
  <c r="F70" i="30" s="1"/>
  <c r="P70" i="30" s="1"/>
  <c r="B69" i="30"/>
  <c r="F69" i="30" s="1"/>
  <c r="P69" i="30" s="1"/>
  <c r="B68" i="30"/>
  <c r="F68" i="30" s="1"/>
  <c r="P68" i="30" s="1"/>
  <c r="B67" i="30"/>
  <c r="F67" i="30" s="1"/>
  <c r="P67" i="30" s="1"/>
  <c r="B66" i="30"/>
  <c r="F66" i="30" s="1"/>
  <c r="P66" i="30" s="1"/>
  <c r="B65" i="30"/>
  <c r="F65" i="30" s="1"/>
  <c r="P65" i="30" s="1"/>
  <c r="B64" i="30"/>
  <c r="F64" i="30" s="1"/>
  <c r="P64" i="30" s="1"/>
  <c r="B63" i="30"/>
  <c r="F63" i="30" s="1"/>
  <c r="P63" i="30" s="1"/>
  <c r="B62" i="30"/>
  <c r="F62" i="30" s="1"/>
  <c r="P62" i="30" s="1"/>
  <c r="B61" i="30"/>
  <c r="F61" i="30" s="1"/>
  <c r="P61" i="30" s="1"/>
  <c r="B58" i="30"/>
  <c r="F58" i="30" s="1"/>
  <c r="P58" i="30" s="1"/>
  <c r="B57" i="30"/>
  <c r="F57" i="30" s="1"/>
  <c r="P57" i="30" s="1"/>
  <c r="B56" i="30"/>
  <c r="F56" i="30" s="1"/>
  <c r="P56" i="30" s="1"/>
  <c r="B55" i="30"/>
  <c r="F55" i="30" s="1"/>
  <c r="P55" i="30" s="1"/>
  <c r="B54" i="30"/>
  <c r="F54" i="30" s="1"/>
  <c r="P54" i="30" s="1"/>
  <c r="B53" i="30"/>
  <c r="F53" i="30" s="1"/>
  <c r="P53" i="30" s="1"/>
  <c r="B52" i="30"/>
  <c r="F52" i="30" s="1"/>
  <c r="P52" i="30" s="1"/>
  <c r="B51" i="30"/>
  <c r="F51" i="30" s="1"/>
  <c r="P51" i="30" s="1"/>
  <c r="B50" i="30"/>
  <c r="F50" i="30" s="1"/>
  <c r="P50" i="30" s="1"/>
  <c r="B49" i="30"/>
  <c r="F49" i="30" s="1"/>
  <c r="P49" i="30" s="1"/>
  <c r="B48" i="30"/>
  <c r="F48" i="30" s="1"/>
  <c r="P48" i="30" s="1"/>
  <c r="B47" i="30"/>
  <c r="F47" i="30" s="1"/>
  <c r="P47" i="30" s="1"/>
  <c r="B44" i="30"/>
  <c r="F44" i="30" s="1"/>
  <c r="P44" i="30" s="1"/>
  <c r="B43" i="30"/>
  <c r="F43" i="30" s="1"/>
  <c r="P43" i="30" s="1"/>
  <c r="B42" i="30"/>
  <c r="F42" i="30" s="1"/>
  <c r="P42" i="30" s="1"/>
  <c r="B41" i="30"/>
  <c r="F41" i="30" s="1"/>
  <c r="P41" i="30" s="1"/>
  <c r="B40" i="30"/>
  <c r="F40" i="30" s="1"/>
  <c r="P40" i="30" s="1"/>
  <c r="B39" i="30"/>
  <c r="F39" i="30" s="1"/>
  <c r="P39" i="30" s="1"/>
  <c r="B38" i="30"/>
  <c r="F38" i="30" s="1"/>
  <c r="P38" i="30" s="1"/>
  <c r="B37" i="30"/>
  <c r="F37" i="30" s="1"/>
  <c r="P37" i="30" s="1"/>
  <c r="B36" i="30"/>
  <c r="F36" i="30" s="1"/>
  <c r="P36" i="30" s="1"/>
  <c r="B35" i="30"/>
  <c r="F35" i="30" s="1"/>
  <c r="P35" i="30" s="1"/>
  <c r="B34" i="30"/>
  <c r="F34" i="30" s="1"/>
  <c r="P34" i="30" s="1"/>
  <c r="B33" i="30"/>
  <c r="F33" i="30" s="1"/>
  <c r="P33" i="30" s="1"/>
  <c r="B30" i="30"/>
  <c r="F30" i="30" s="1"/>
  <c r="P30" i="30" s="1"/>
  <c r="B29" i="30"/>
  <c r="F29" i="30" s="1"/>
  <c r="P29" i="30" s="1"/>
  <c r="B28" i="30"/>
  <c r="F28" i="30" s="1"/>
  <c r="P28" i="30" s="1"/>
  <c r="B27" i="30"/>
  <c r="F27" i="30" s="1"/>
  <c r="P27" i="30" s="1"/>
  <c r="B24" i="30"/>
  <c r="F24" i="30" s="1"/>
  <c r="P24" i="30" s="1"/>
  <c r="B23" i="30"/>
  <c r="F23" i="30" s="1"/>
  <c r="P23" i="30" s="1"/>
  <c r="B22" i="30"/>
  <c r="F22" i="30" s="1"/>
  <c r="A130" i="30"/>
  <c r="A116" i="30"/>
  <c r="A102" i="30"/>
  <c r="A88" i="30"/>
  <c r="A74" i="30"/>
  <c r="S149" i="9"/>
  <c r="S135" i="9"/>
  <c r="S121" i="9"/>
  <c r="S107" i="9"/>
  <c r="S93" i="9"/>
  <c r="S79" i="9"/>
  <c r="S65" i="9"/>
  <c r="S51" i="9"/>
  <c r="S37" i="9"/>
  <c r="S31" i="9"/>
  <c r="A60" i="30"/>
  <c r="A46" i="30"/>
  <c r="A32" i="30"/>
  <c r="A26" i="30"/>
  <c r="A21" i="30"/>
  <c r="C9" i="30"/>
  <c r="D14" i="30"/>
  <c r="D13" i="30"/>
  <c r="D12" i="30"/>
  <c r="H1" i="26"/>
  <c r="C3" i="28"/>
  <c r="I1" i="11"/>
  <c r="I1" i="1"/>
  <c r="H7" i="30"/>
  <c r="F1" i="28" s="1"/>
  <c r="K9" i="30"/>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P264" i="1"/>
  <c r="O264" i="1"/>
  <c r="N264" i="1"/>
  <c r="M264" i="1"/>
  <c r="L264" i="1"/>
  <c r="K264" i="1"/>
  <c r="J264" i="1"/>
  <c r="I264" i="1"/>
  <c r="H264" i="1"/>
  <c r="G264"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P300" i="1"/>
  <c r="O300" i="1"/>
  <c r="N300" i="1"/>
  <c r="M300" i="1"/>
  <c r="L300" i="1"/>
  <c r="K300" i="1"/>
  <c r="J300" i="1"/>
  <c r="I300" i="1"/>
  <c r="H300" i="1"/>
  <c r="G300"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P336" i="1"/>
  <c r="O336" i="1"/>
  <c r="N336" i="1"/>
  <c r="M336" i="1"/>
  <c r="L336" i="1"/>
  <c r="K336" i="1"/>
  <c r="J336" i="1"/>
  <c r="I336" i="1"/>
  <c r="H336" i="1"/>
  <c r="G336"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P372" i="1"/>
  <c r="O372" i="1"/>
  <c r="N372" i="1"/>
  <c r="M372" i="1"/>
  <c r="L372" i="1"/>
  <c r="K372" i="1"/>
  <c r="J372" i="1"/>
  <c r="I372" i="1"/>
  <c r="H372" i="1"/>
  <c r="G372" i="1"/>
  <c r="H16" i="30"/>
  <c r="Q372" i="1" l="1"/>
  <c r="H142" i="30"/>
  <c r="I142" i="30" s="1"/>
  <c r="H138" i="30"/>
  <c r="I138" i="30" s="1"/>
  <c r="H134" i="30"/>
  <c r="I134" i="30" s="1"/>
  <c r="H128" i="30"/>
  <c r="I128" i="30" s="1"/>
  <c r="H124" i="30"/>
  <c r="I124" i="30" s="1"/>
  <c r="H120" i="30"/>
  <c r="I120" i="30" s="1"/>
  <c r="H114" i="30"/>
  <c r="I114" i="30" s="1"/>
  <c r="H110" i="30"/>
  <c r="I110" i="30" s="1"/>
  <c r="H106" i="30"/>
  <c r="I106" i="30" s="1"/>
  <c r="H100" i="30"/>
  <c r="I100" i="30" s="1"/>
  <c r="H96" i="30"/>
  <c r="I96" i="30" s="1"/>
  <c r="H92" i="30"/>
  <c r="I92" i="30" s="1"/>
  <c r="H86" i="30"/>
  <c r="I86" i="30" s="1"/>
  <c r="H82" i="30"/>
  <c r="I82" i="30" s="1"/>
  <c r="H78" i="30"/>
  <c r="I78" i="30" s="1"/>
  <c r="H72" i="30"/>
  <c r="I72" i="30" s="1"/>
  <c r="H68" i="30"/>
  <c r="I68" i="30" s="1"/>
  <c r="H64" i="30"/>
  <c r="I64" i="30" s="1"/>
  <c r="H58" i="30"/>
  <c r="I58" i="30" s="1"/>
  <c r="H54" i="30"/>
  <c r="I54" i="30" s="1"/>
  <c r="H50" i="30"/>
  <c r="I50" i="30" s="1"/>
  <c r="H141" i="30"/>
  <c r="I141" i="30" s="1"/>
  <c r="H137" i="30"/>
  <c r="I137" i="30" s="1"/>
  <c r="H133" i="30"/>
  <c r="I133" i="30" s="1"/>
  <c r="H127" i="30"/>
  <c r="I127" i="30" s="1"/>
  <c r="H123" i="30"/>
  <c r="I123" i="30" s="1"/>
  <c r="H119" i="30"/>
  <c r="I119" i="30" s="1"/>
  <c r="H113" i="30"/>
  <c r="I113" i="30" s="1"/>
  <c r="H109" i="30"/>
  <c r="I109" i="30" s="1"/>
  <c r="H105" i="30"/>
  <c r="I105" i="30" s="1"/>
  <c r="H99" i="30"/>
  <c r="I99" i="30" s="1"/>
  <c r="H95" i="30"/>
  <c r="I95" i="30" s="1"/>
  <c r="H91" i="30"/>
  <c r="I91" i="30" s="1"/>
  <c r="H85" i="30"/>
  <c r="I85" i="30" s="1"/>
  <c r="H81" i="30"/>
  <c r="I81" i="30" s="1"/>
  <c r="H77" i="30"/>
  <c r="I77" i="30" s="1"/>
  <c r="H71" i="30"/>
  <c r="I71" i="30" s="1"/>
  <c r="H67" i="30"/>
  <c r="I67" i="30" s="1"/>
  <c r="H63" i="30"/>
  <c r="I63" i="30" s="1"/>
  <c r="H57" i="30"/>
  <c r="I57" i="30" s="1"/>
  <c r="H53" i="30"/>
  <c r="I53" i="30" s="1"/>
  <c r="H49" i="30"/>
  <c r="I49" i="30" s="1"/>
  <c r="H140" i="30"/>
  <c r="I140" i="30" s="1"/>
  <c r="H132" i="30"/>
  <c r="H126" i="30"/>
  <c r="I126" i="30" s="1"/>
  <c r="H122" i="30"/>
  <c r="I122" i="30" s="1"/>
  <c r="H118" i="30"/>
  <c r="I118" i="30" s="1"/>
  <c r="H112" i="30"/>
  <c r="I112" i="30" s="1"/>
  <c r="H108" i="30"/>
  <c r="I108" i="30" s="1"/>
  <c r="H104" i="30"/>
  <c r="I104" i="30" s="1"/>
  <c r="H98" i="30"/>
  <c r="I98" i="30" s="1"/>
  <c r="H94" i="30"/>
  <c r="I94" i="30" s="1"/>
  <c r="H90" i="30"/>
  <c r="I90" i="30" s="1"/>
  <c r="H84" i="30"/>
  <c r="I84" i="30" s="1"/>
  <c r="H80" i="30"/>
  <c r="I80" i="30" s="1"/>
  <c r="H76" i="30"/>
  <c r="I76" i="30" s="1"/>
  <c r="H70" i="30"/>
  <c r="I70" i="30" s="1"/>
  <c r="H66" i="30"/>
  <c r="I66" i="30" s="1"/>
  <c r="H62" i="30"/>
  <c r="I62" i="30" s="1"/>
  <c r="H56" i="30"/>
  <c r="I56" i="30" s="1"/>
  <c r="H52" i="30"/>
  <c r="I52" i="30" s="1"/>
  <c r="H48" i="30"/>
  <c r="I48" i="30" s="1"/>
  <c r="H135" i="30"/>
  <c r="I135" i="30" s="1"/>
  <c r="H117" i="30"/>
  <c r="I117" i="30" s="1"/>
  <c r="H97" i="30"/>
  <c r="I97" i="30" s="1"/>
  <c r="H79" i="30"/>
  <c r="I79" i="30" s="1"/>
  <c r="H61" i="30"/>
  <c r="H42" i="30"/>
  <c r="I42" i="30" s="1"/>
  <c r="H38" i="30"/>
  <c r="I38" i="30" s="1"/>
  <c r="H34" i="30"/>
  <c r="I34" i="30" s="1"/>
  <c r="H33" i="30"/>
  <c r="H27" i="30"/>
  <c r="I27" i="30" s="1"/>
  <c r="H23" i="30"/>
  <c r="I23" i="30" s="1"/>
  <c r="H30" i="30"/>
  <c r="I30" i="30" s="1"/>
  <c r="H111" i="30"/>
  <c r="I111" i="30" s="1"/>
  <c r="H93" i="30"/>
  <c r="I93" i="30" s="1"/>
  <c r="H75" i="30"/>
  <c r="H55" i="30"/>
  <c r="I55" i="30" s="1"/>
  <c r="H41" i="30"/>
  <c r="I41" i="30" s="1"/>
  <c r="H37" i="30"/>
  <c r="I37" i="30" s="1"/>
  <c r="H125" i="30"/>
  <c r="I125" i="30" s="1"/>
  <c r="H107" i="30"/>
  <c r="I107" i="30" s="1"/>
  <c r="H89" i="30"/>
  <c r="I89" i="30" s="1"/>
  <c r="H69" i="30"/>
  <c r="I69" i="30" s="1"/>
  <c r="H51" i="30"/>
  <c r="H44" i="30"/>
  <c r="I44" i="30" s="1"/>
  <c r="H40" i="30"/>
  <c r="I40" i="30" s="1"/>
  <c r="H36" i="30"/>
  <c r="I36" i="30" s="1"/>
  <c r="H139" i="30"/>
  <c r="I139" i="30" s="1"/>
  <c r="H121" i="30"/>
  <c r="I121" i="30" s="1"/>
  <c r="H103" i="30"/>
  <c r="I103" i="30" s="1"/>
  <c r="H83" i="30"/>
  <c r="I83" i="30" s="1"/>
  <c r="H65" i="30"/>
  <c r="H47" i="30"/>
  <c r="H43" i="30"/>
  <c r="I43" i="30" s="1"/>
  <c r="H39" i="30"/>
  <c r="I39" i="30" s="1"/>
  <c r="H35" i="30"/>
  <c r="I35" i="30" s="1"/>
  <c r="H28" i="30"/>
  <c r="I28" i="30" s="1"/>
  <c r="H24" i="30"/>
  <c r="I24" i="30" s="1"/>
  <c r="H29" i="30"/>
  <c r="P22" i="30"/>
  <c r="P25" i="30" s="1"/>
  <c r="H22" i="30"/>
  <c r="I22" i="30" s="1"/>
  <c r="F131" i="30"/>
  <c r="P131" i="30" s="1"/>
  <c r="F136" i="30"/>
  <c r="P136" i="30" s="1"/>
  <c r="P129" i="30"/>
  <c r="P87" i="30"/>
  <c r="P101" i="30"/>
  <c r="P115" i="30"/>
  <c r="P73" i="30"/>
  <c r="Q264" i="1"/>
  <c r="Q300" i="1"/>
  <c r="Q336" i="1"/>
  <c r="P45" i="30"/>
  <c r="P31" i="30"/>
  <c r="P59" i="30"/>
  <c r="L18" i="30"/>
  <c r="H131" i="30" l="1"/>
  <c r="H136" i="30"/>
  <c r="P143" i="30"/>
  <c r="J28" i="30"/>
  <c r="K28" i="30" s="1"/>
  <c r="J121" i="30"/>
  <c r="K121" i="30" s="1"/>
  <c r="J44" i="30"/>
  <c r="K44" i="30" s="1"/>
  <c r="J107" i="30"/>
  <c r="K107" i="30" s="1"/>
  <c r="J55" i="30"/>
  <c r="K55" i="30" s="1"/>
  <c r="J135" i="30"/>
  <c r="K135" i="30" s="1"/>
  <c r="J62" i="30"/>
  <c r="K62" i="30" s="1"/>
  <c r="J80" i="30"/>
  <c r="J98" i="30"/>
  <c r="J118" i="30"/>
  <c r="K118" i="30" s="1"/>
  <c r="J57" i="30"/>
  <c r="K57" i="30" s="1"/>
  <c r="J77" i="30"/>
  <c r="K77" i="30" s="1"/>
  <c r="J95" i="30"/>
  <c r="K95" i="30" s="1"/>
  <c r="J113" i="30"/>
  <c r="K113" i="30" s="1"/>
  <c r="J133" i="30"/>
  <c r="K133" i="30" s="1"/>
  <c r="J54" i="30"/>
  <c r="J72" i="30"/>
  <c r="K72" i="30" s="1"/>
  <c r="J92" i="30"/>
  <c r="K92" i="30" s="1"/>
  <c r="J110" i="30"/>
  <c r="J128" i="30"/>
  <c r="K128" i="30" s="1"/>
  <c r="J35" i="30"/>
  <c r="K35" i="30" s="1"/>
  <c r="J139" i="30"/>
  <c r="K139" i="30" s="1"/>
  <c r="J125" i="30"/>
  <c r="K125" i="30" s="1"/>
  <c r="J30" i="30"/>
  <c r="K30" i="30" s="1"/>
  <c r="J34" i="30"/>
  <c r="J79" i="30"/>
  <c r="J48" i="30"/>
  <c r="K48" i="30" s="1"/>
  <c r="J66" i="30"/>
  <c r="K66" i="30" s="1"/>
  <c r="J84" i="30"/>
  <c r="K84" i="30" s="1"/>
  <c r="J104" i="30"/>
  <c r="K104" i="30" s="1"/>
  <c r="J122" i="30"/>
  <c r="K122" i="30" s="1"/>
  <c r="J140" i="30"/>
  <c r="K140" i="30" s="1"/>
  <c r="J63" i="30"/>
  <c r="K63" i="30" s="1"/>
  <c r="J81" i="30"/>
  <c r="J99" i="30"/>
  <c r="K99" i="30" s="1"/>
  <c r="J119" i="30"/>
  <c r="K119" i="30" s="1"/>
  <c r="J137" i="30"/>
  <c r="J58" i="30"/>
  <c r="K58" i="30" s="1"/>
  <c r="J78" i="30"/>
  <c r="K78" i="30" s="1"/>
  <c r="J96" i="30"/>
  <c r="K96" i="30" s="1"/>
  <c r="J114" i="30"/>
  <c r="K114" i="30" s="1"/>
  <c r="J134" i="30"/>
  <c r="J39" i="30"/>
  <c r="K39" i="30" s="1"/>
  <c r="J83" i="30"/>
  <c r="K83" i="30" s="1"/>
  <c r="J36" i="30"/>
  <c r="K36" i="30" s="1"/>
  <c r="J69" i="30"/>
  <c r="J37" i="30"/>
  <c r="K37" i="30" s="1"/>
  <c r="J93" i="30"/>
  <c r="K93" i="30" s="1"/>
  <c r="J23" i="30"/>
  <c r="K23" i="30" s="1"/>
  <c r="L23" i="30" s="1"/>
  <c r="J38" i="30"/>
  <c r="J97" i="30"/>
  <c r="K97" i="30" s="1"/>
  <c r="J52" i="30"/>
  <c r="K52" i="30" s="1"/>
  <c r="J70" i="30"/>
  <c r="J90" i="30"/>
  <c r="K90" i="30" s="1"/>
  <c r="J108" i="30"/>
  <c r="J126" i="30"/>
  <c r="K126" i="30" s="1"/>
  <c r="J49" i="30"/>
  <c r="K49" i="30" s="1"/>
  <c r="J67" i="30"/>
  <c r="J85" i="30"/>
  <c r="K85" i="30" s="1"/>
  <c r="J105" i="30"/>
  <c r="K105" i="30" s="1"/>
  <c r="J123" i="30"/>
  <c r="K123" i="30" s="1"/>
  <c r="J141" i="30"/>
  <c r="K141" i="30" s="1"/>
  <c r="J64" i="30"/>
  <c r="K64" i="30" s="1"/>
  <c r="J82" i="30"/>
  <c r="K82" i="30" s="1"/>
  <c r="J100" i="30"/>
  <c r="J120" i="30"/>
  <c r="J138" i="30"/>
  <c r="K138" i="30" s="1"/>
  <c r="I65" i="30"/>
  <c r="J65" i="30" s="1"/>
  <c r="I51" i="30"/>
  <c r="J51" i="30" s="1"/>
  <c r="I29" i="30"/>
  <c r="J29" i="30" s="1"/>
  <c r="J24" i="30"/>
  <c r="K24" i="30" s="1"/>
  <c r="L24" i="30" s="1"/>
  <c r="J43" i="30"/>
  <c r="K43" i="30" s="1"/>
  <c r="J103" i="30"/>
  <c r="J40" i="30"/>
  <c r="J89" i="30"/>
  <c r="K89" i="30" s="1"/>
  <c r="J41" i="30"/>
  <c r="K41" i="30" s="1"/>
  <c r="J111" i="30"/>
  <c r="J27" i="30"/>
  <c r="J42" i="30"/>
  <c r="J117" i="30"/>
  <c r="J56" i="30"/>
  <c r="K56" i="30" s="1"/>
  <c r="J76" i="30"/>
  <c r="K76" i="30" s="1"/>
  <c r="J94" i="30"/>
  <c r="K94" i="30" s="1"/>
  <c r="J112" i="30"/>
  <c r="J53" i="30"/>
  <c r="K53" i="30" s="1"/>
  <c r="J71" i="30"/>
  <c r="J91" i="30"/>
  <c r="K91" i="30" s="1"/>
  <c r="J109" i="30"/>
  <c r="K109" i="30" s="1"/>
  <c r="J127" i="30"/>
  <c r="J50" i="30"/>
  <c r="K50" i="30" s="1"/>
  <c r="J68" i="30"/>
  <c r="K68" i="30" s="1"/>
  <c r="J86" i="30"/>
  <c r="K86" i="30" s="1"/>
  <c r="J106" i="30"/>
  <c r="K106" i="30" s="1"/>
  <c r="J124" i="30"/>
  <c r="J142" i="30"/>
  <c r="K142" i="30" s="1"/>
  <c r="J22" i="30"/>
  <c r="K22" i="30" s="1"/>
  <c r="I131" i="30"/>
  <c r="J131" i="30" s="1"/>
  <c r="I136" i="30"/>
  <c r="J136" i="30" s="1"/>
  <c r="H87" i="30"/>
  <c r="H59" i="30"/>
  <c r="I33" i="30"/>
  <c r="J33" i="30" s="1"/>
  <c r="H45" i="30"/>
  <c r="I61" i="30"/>
  <c r="J61" i="30" s="1"/>
  <c r="H73" i="30"/>
  <c r="I75" i="30"/>
  <c r="J75" i="30" s="1"/>
  <c r="H101" i="30"/>
  <c r="H115" i="30"/>
  <c r="H129" i="30"/>
  <c r="I132" i="30"/>
  <c r="J132" i="30" s="1"/>
  <c r="H143" i="30"/>
  <c r="H31" i="30"/>
  <c r="H25" i="30"/>
  <c r="I47" i="30"/>
  <c r="M23" i="30" l="1"/>
  <c r="K65" i="30"/>
  <c r="L125" i="30"/>
  <c r="L35" i="30"/>
  <c r="L128" i="30"/>
  <c r="L77" i="30"/>
  <c r="L107" i="30"/>
  <c r="L28" i="30"/>
  <c r="K54" i="30"/>
  <c r="L54" i="30" s="1"/>
  <c r="L141" i="30"/>
  <c r="L104" i="30"/>
  <c r="L106" i="30"/>
  <c r="L123" i="30"/>
  <c r="L49" i="30"/>
  <c r="L36" i="30"/>
  <c r="L114" i="30"/>
  <c r="L63" i="30"/>
  <c r="L84" i="30"/>
  <c r="K70" i="30"/>
  <c r="L70" i="30" s="1"/>
  <c r="L133" i="30"/>
  <c r="L57" i="30"/>
  <c r="L44" i="30"/>
  <c r="K42" i="30"/>
  <c r="L42" i="30" s="1"/>
  <c r="K34" i="30"/>
  <c r="L34" i="30" s="1"/>
  <c r="L50" i="30"/>
  <c r="L89" i="30"/>
  <c r="K79" i="30"/>
  <c r="K69" i="30"/>
  <c r="L69" i="30" s="1"/>
  <c r="L53" i="30"/>
  <c r="L109" i="30"/>
  <c r="L56" i="30"/>
  <c r="L82" i="30"/>
  <c r="L105" i="30"/>
  <c r="L126" i="30"/>
  <c r="L52" i="30"/>
  <c r="L93" i="30"/>
  <c r="L83" i="30"/>
  <c r="L96" i="30"/>
  <c r="L119" i="30"/>
  <c r="L140" i="30"/>
  <c r="L66" i="30"/>
  <c r="L30" i="30"/>
  <c r="L139" i="30"/>
  <c r="L92" i="30"/>
  <c r="L113" i="30"/>
  <c r="L62" i="30"/>
  <c r="L121" i="30"/>
  <c r="K27" i="30"/>
  <c r="L27" i="30" s="1"/>
  <c r="K103" i="30"/>
  <c r="L103" i="30" s="1"/>
  <c r="K38" i="30"/>
  <c r="L38" i="30" s="1"/>
  <c r="L94" i="30"/>
  <c r="L90" i="30"/>
  <c r="L58" i="30"/>
  <c r="J31" i="30"/>
  <c r="K71" i="30"/>
  <c r="L71" i="30" s="1"/>
  <c r="K131" i="30"/>
  <c r="L131" i="30" s="1"/>
  <c r="L76" i="30"/>
  <c r="K29" i="30"/>
  <c r="L29" i="30" s="1"/>
  <c r="K40" i="30"/>
  <c r="L40" i="30" s="1"/>
  <c r="L86" i="30"/>
  <c r="K67" i="30"/>
  <c r="L67" i="30" s="1"/>
  <c r="K81" i="30"/>
  <c r="L81" i="30" s="1"/>
  <c r="K127" i="30"/>
  <c r="L127" i="30" s="1"/>
  <c r="K137" i="30"/>
  <c r="L137" i="30" s="1"/>
  <c r="K110" i="30"/>
  <c r="L110" i="30" s="1"/>
  <c r="K134" i="30"/>
  <c r="K100" i="30"/>
  <c r="L100" i="30" s="1"/>
  <c r="K136" i="30"/>
  <c r="L136" i="30" s="1"/>
  <c r="L142" i="30"/>
  <c r="L68" i="30"/>
  <c r="L91" i="30"/>
  <c r="L41" i="30"/>
  <c r="L43" i="30"/>
  <c r="K51" i="30"/>
  <c r="L51" i="30" s="1"/>
  <c r="K111" i="30"/>
  <c r="L111" i="30" s="1"/>
  <c r="L138" i="30"/>
  <c r="L64" i="30"/>
  <c r="L85" i="30"/>
  <c r="L97" i="30"/>
  <c r="L37" i="30"/>
  <c r="L39" i="30"/>
  <c r="K120" i="30"/>
  <c r="L120" i="30" s="1"/>
  <c r="L78" i="30"/>
  <c r="L99" i="30"/>
  <c r="L122" i="30"/>
  <c r="L48" i="30"/>
  <c r="K112" i="30"/>
  <c r="L112" i="30" s="1"/>
  <c r="L72" i="30"/>
  <c r="L95" i="30"/>
  <c r="L118" i="30"/>
  <c r="L135" i="30"/>
  <c r="L55" i="30"/>
  <c r="J47" i="30"/>
  <c r="J59" i="30" s="1"/>
  <c r="K80" i="30"/>
  <c r="L80" i="30" s="1"/>
  <c r="K124" i="30"/>
  <c r="L124" i="30" s="1"/>
  <c r="K108" i="30"/>
  <c r="L108" i="30" s="1"/>
  <c r="K98" i="30"/>
  <c r="L98" i="30" s="1"/>
  <c r="L22" i="30"/>
  <c r="K33" i="30"/>
  <c r="L33" i="30" s="1"/>
  <c r="J45" i="30"/>
  <c r="K61" i="30"/>
  <c r="L61" i="30" s="1"/>
  <c r="J73" i="30"/>
  <c r="K75" i="30"/>
  <c r="L75" i="30" s="1"/>
  <c r="J87" i="30"/>
  <c r="J101" i="30"/>
  <c r="J115" i="30"/>
  <c r="K117" i="30"/>
  <c r="L117" i="30" s="1"/>
  <c r="J129" i="30"/>
  <c r="K132" i="30"/>
  <c r="L132" i="30" s="1"/>
  <c r="J143" i="30"/>
  <c r="J25" i="30"/>
  <c r="M49" i="30"/>
  <c r="M24" i="30"/>
  <c r="M141" i="30" l="1"/>
  <c r="M56" i="30"/>
  <c r="M55" i="30"/>
  <c r="M30" i="30"/>
  <c r="M109" i="30"/>
  <c r="M77" i="30"/>
  <c r="M53" i="30"/>
  <c r="M63" i="30"/>
  <c r="M57" i="30"/>
  <c r="M133" i="30"/>
  <c r="M114" i="30"/>
  <c r="M35" i="30"/>
  <c r="M126" i="30"/>
  <c r="M113" i="30"/>
  <c r="M85" i="30"/>
  <c r="M119" i="30"/>
  <c r="M36" i="30"/>
  <c r="M125" i="30"/>
  <c r="M118" i="30"/>
  <c r="M95" i="30"/>
  <c r="M48" i="30"/>
  <c r="M89" i="30"/>
  <c r="M92" i="30"/>
  <c r="M22" i="30"/>
  <c r="N25" i="30"/>
  <c r="M43" i="30"/>
  <c r="M83" i="30"/>
  <c r="M123" i="30"/>
  <c r="M39" i="30"/>
  <c r="M106" i="30"/>
  <c r="M105" i="30"/>
  <c r="M122" i="30"/>
  <c r="M99" i="30"/>
  <c r="M41" i="30"/>
  <c r="M86" i="30"/>
  <c r="M91" i="30"/>
  <c r="M52" i="30"/>
  <c r="M124" i="30"/>
  <c r="M80" i="30"/>
  <c r="M108" i="30"/>
  <c r="M136" i="30"/>
  <c r="M137" i="30"/>
  <c r="M131" i="30"/>
  <c r="M38" i="30"/>
  <c r="M54" i="30"/>
  <c r="M112" i="30"/>
  <c r="M100" i="30"/>
  <c r="M127" i="30"/>
  <c r="M71" i="30"/>
  <c r="M103" i="30"/>
  <c r="L115" i="30"/>
  <c r="M42" i="30"/>
  <c r="M70" i="30"/>
  <c r="M120" i="30"/>
  <c r="M81" i="30"/>
  <c r="M29" i="30"/>
  <c r="M27" i="30"/>
  <c r="L31" i="30"/>
  <c r="M111" i="30"/>
  <c r="M51" i="30"/>
  <c r="M98" i="30"/>
  <c r="L101" i="30"/>
  <c r="M67" i="30"/>
  <c r="M135" i="30"/>
  <c r="M97" i="30"/>
  <c r="M138" i="30"/>
  <c r="M58" i="30"/>
  <c r="M66" i="30"/>
  <c r="M44" i="30"/>
  <c r="M84" i="30"/>
  <c r="K47" i="30"/>
  <c r="L47" i="30" s="1"/>
  <c r="M142" i="30"/>
  <c r="M110" i="30"/>
  <c r="M78" i="30"/>
  <c r="M90" i="30"/>
  <c r="M140" i="30"/>
  <c r="M93" i="30"/>
  <c r="M69" i="30"/>
  <c r="M68" i="30"/>
  <c r="M104" i="30"/>
  <c r="L65" i="30"/>
  <c r="M121" i="30"/>
  <c r="L134" i="30"/>
  <c r="M28" i="30"/>
  <c r="L79" i="30"/>
  <c r="M37" i="30"/>
  <c r="M64" i="30"/>
  <c r="M40" i="30"/>
  <c r="M76" i="30"/>
  <c r="M94" i="30"/>
  <c r="M62" i="30"/>
  <c r="M139" i="30"/>
  <c r="M96" i="30"/>
  <c r="M50" i="30"/>
  <c r="M34" i="30"/>
  <c r="M72" i="30"/>
  <c r="M107" i="30"/>
  <c r="M128" i="30"/>
  <c r="M82" i="30"/>
  <c r="L25" i="30"/>
  <c r="L45" i="30"/>
  <c r="M33" i="30"/>
  <c r="M61" i="30"/>
  <c r="M75" i="30"/>
  <c r="M117" i="30"/>
  <c r="L129" i="30"/>
  <c r="M132" i="30"/>
  <c r="L59" i="30" l="1"/>
  <c r="L73" i="30"/>
  <c r="M134" i="30"/>
  <c r="N31" i="30"/>
  <c r="F31" i="30" s="1"/>
  <c r="N101" i="30"/>
  <c r="F101" i="30" s="1"/>
  <c r="L143" i="30"/>
  <c r="N115" i="30"/>
  <c r="F115" i="30" s="1"/>
  <c r="N129" i="30"/>
  <c r="F129" i="30" s="1"/>
  <c r="L87" i="30"/>
  <c r="M47" i="30"/>
  <c r="M79" i="30"/>
  <c r="M65" i="30"/>
  <c r="N45" i="30"/>
  <c r="F45" i="30" s="1"/>
  <c r="F25" i="30"/>
  <c r="M19" i="26" l="1"/>
  <c r="AD481" i="1"/>
  <c r="AD445" i="1"/>
  <c r="M12" i="26"/>
  <c r="W445" i="1"/>
  <c r="W481" i="1"/>
  <c r="M18" i="26"/>
  <c r="AC445" i="1"/>
  <c r="AC481" i="1"/>
  <c r="AE445" i="1"/>
  <c r="AE481" i="1"/>
  <c r="M14" i="26"/>
  <c r="Y481" i="1"/>
  <c r="Y445" i="1"/>
  <c r="M13" i="26"/>
  <c r="X445" i="1"/>
  <c r="X481" i="1"/>
  <c r="X337" i="1"/>
  <c r="X301" i="1"/>
  <c r="X373" i="1"/>
  <c r="AC337" i="1"/>
  <c r="X265" i="1"/>
  <c r="AD265" i="1"/>
  <c r="N143" i="30"/>
  <c r="F143" i="30" s="1"/>
  <c r="AD337" i="1"/>
  <c r="AD373" i="1"/>
  <c r="N73" i="30"/>
  <c r="F73" i="30" s="1"/>
  <c r="AC373" i="1"/>
  <c r="AC265" i="1"/>
  <c r="AD301" i="1"/>
  <c r="AC301" i="1"/>
  <c r="M20" i="26"/>
  <c r="AE337" i="1"/>
  <c r="N87" i="30"/>
  <c r="F87" i="30" s="1"/>
  <c r="N59" i="30"/>
  <c r="F59" i="30" s="1"/>
  <c r="W337" i="1"/>
  <c r="W301" i="1"/>
  <c r="W265" i="1"/>
  <c r="W373" i="1"/>
  <c r="Y337" i="1"/>
  <c r="AE373" i="1"/>
  <c r="Y373" i="1"/>
  <c r="AE265" i="1"/>
  <c r="Y265" i="1"/>
  <c r="AE301" i="1"/>
  <c r="Y301" i="1"/>
  <c r="M21" i="26" l="1"/>
  <c r="AF481" i="1"/>
  <c r="AF445" i="1"/>
  <c r="Z445" i="1"/>
  <c r="Z481" i="1"/>
  <c r="M16" i="26"/>
  <c r="AA445" i="1"/>
  <c r="AA481" i="1"/>
  <c r="AB445" i="1"/>
  <c r="AB481" i="1"/>
  <c r="V444" i="1"/>
  <c r="AF301" i="1"/>
  <c r="AF265" i="1"/>
  <c r="AF373" i="1"/>
  <c r="AF337" i="1"/>
  <c r="AA265" i="1"/>
  <c r="AA301" i="1"/>
  <c r="AA373" i="1"/>
  <c r="AA337" i="1"/>
  <c r="M17" i="26"/>
  <c r="AB265" i="1"/>
  <c r="AB373" i="1"/>
  <c r="AB337" i="1"/>
  <c r="AB301" i="1"/>
  <c r="Z301" i="1"/>
  <c r="Z373" i="1"/>
  <c r="Z265" i="1"/>
  <c r="M15" i="26"/>
  <c r="Z337" i="1"/>
  <c r="V480" i="1" l="1"/>
  <c r="V372" i="1"/>
  <c r="V336" i="1"/>
  <c r="V264" i="1"/>
  <c r="V300" i="1"/>
  <c r="P65" i="11"/>
  <c r="P64" i="11"/>
  <c r="P63" i="11"/>
  <c r="P62" i="11"/>
  <c r="P49" i="11"/>
  <c r="P48" i="11"/>
  <c r="P47" i="11"/>
  <c r="P46" i="11"/>
  <c r="P53" i="11"/>
  <c r="P52" i="11"/>
  <c r="P51" i="11"/>
  <c r="P50" i="11"/>
  <c r="P36" i="11"/>
  <c r="P35" i="11"/>
  <c r="P34" i="11"/>
  <c r="P33" i="11"/>
  <c r="P32" i="11"/>
  <c r="P23" i="11"/>
  <c r="P22" i="11"/>
  <c r="P21" i="11"/>
  <c r="P20" i="11"/>
  <c r="P38" i="11"/>
  <c r="L25" i="9" l="1"/>
  <c r="P228" i="1" l="1"/>
  <c r="AF229" i="1" s="1"/>
  <c r="O228" i="1"/>
  <c r="AE229" i="1" s="1"/>
  <c r="N228" i="1"/>
  <c r="AD229" i="1" s="1"/>
  <c r="M228" i="1"/>
  <c r="AC229" i="1" s="1"/>
  <c r="L228" i="1"/>
  <c r="AB229" i="1" s="1"/>
  <c r="K228" i="1"/>
  <c r="AA229" i="1" s="1"/>
  <c r="J228" i="1"/>
  <c r="Z229" i="1" s="1"/>
  <c r="I228" i="1"/>
  <c r="Y229" i="1" s="1"/>
  <c r="H228" i="1"/>
  <c r="X229" i="1" s="1"/>
  <c r="G228" i="1"/>
  <c r="W229" i="1" s="1"/>
  <c r="P192" i="1"/>
  <c r="AF193" i="1" s="1"/>
  <c r="O192" i="1"/>
  <c r="AE193" i="1" s="1"/>
  <c r="N192" i="1"/>
  <c r="AD193" i="1" s="1"/>
  <c r="M192" i="1"/>
  <c r="AC193" i="1" s="1"/>
  <c r="L192" i="1"/>
  <c r="AB193" i="1" s="1"/>
  <c r="K192" i="1"/>
  <c r="AA193" i="1" s="1"/>
  <c r="J192" i="1"/>
  <c r="Z193" i="1" s="1"/>
  <c r="I192" i="1"/>
  <c r="Y193" i="1" s="1"/>
  <c r="H192" i="1"/>
  <c r="X193" i="1" s="1"/>
  <c r="G192" i="1"/>
  <c r="W193" i="1" s="1"/>
  <c r="P156" i="1"/>
  <c r="AF157" i="1" s="1"/>
  <c r="O156" i="1"/>
  <c r="AE157" i="1" s="1"/>
  <c r="N156" i="1"/>
  <c r="AD157" i="1" s="1"/>
  <c r="M156" i="1"/>
  <c r="AC157" i="1" s="1"/>
  <c r="L156" i="1"/>
  <c r="AB157" i="1" s="1"/>
  <c r="K156" i="1"/>
  <c r="AA157" i="1" s="1"/>
  <c r="J156" i="1"/>
  <c r="Z157" i="1" s="1"/>
  <c r="I156" i="1"/>
  <c r="Y157" i="1" s="1"/>
  <c r="H156" i="1"/>
  <c r="X157" i="1" s="1"/>
  <c r="G156" i="1"/>
  <c r="W157" i="1" s="1"/>
  <c r="P120" i="1"/>
  <c r="AF121" i="1" s="1"/>
  <c r="O120" i="1"/>
  <c r="AE121" i="1" s="1"/>
  <c r="N120" i="1"/>
  <c r="AD121" i="1" s="1"/>
  <c r="M120" i="1"/>
  <c r="AC121" i="1" s="1"/>
  <c r="L120" i="1"/>
  <c r="AB121" i="1" s="1"/>
  <c r="K120" i="1"/>
  <c r="AA121" i="1" s="1"/>
  <c r="J120" i="1"/>
  <c r="Z121" i="1" s="1"/>
  <c r="I120" i="1"/>
  <c r="Y121" i="1" s="1"/>
  <c r="H120" i="1"/>
  <c r="X121" i="1" s="1"/>
  <c r="G120" i="1"/>
  <c r="W121" i="1" s="1"/>
  <c r="P84" i="1"/>
  <c r="AF85" i="1" s="1"/>
  <c r="O84" i="1"/>
  <c r="AE85" i="1" s="1"/>
  <c r="N84" i="1"/>
  <c r="AD85" i="1" s="1"/>
  <c r="M84" i="1"/>
  <c r="AC85" i="1" s="1"/>
  <c r="L84" i="1"/>
  <c r="AB85" i="1" s="1"/>
  <c r="K84" i="1"/>
  <c r="AA85" i="1" s="1"/>
  <c r="J84" i="1"/>
  <c r="Z85" i="1" s="1"/>
  <c r="I84" i="1"/>
  <c r="Y85" i="1" s="1"/>
  <c r="H84" i="1"/>
  <c r="X85" i="1" s="1"/>
  <c r="G84" i="1"/>
  <c r="W85" i="1" s="1"/>
  <c r="P48" i="1"/>
  <c r="AF49" i="1" s="1"/>
  <c r="O48" i="1"/>
  <c r="AE49" i="1" s="1"/>
  <c r="N48" i="1"/>
  <c r="AD49" i="1" s="1"/>
  <c r="M48" i="1"/>
  <c r="AC49" i="1" s="1"/>
  <c r="L48" i="1"/>
  <c r="AB49" i="1" s="1"/>
  <c r="K48" i="1"/>
  <c r="AA49" i="1" s="1"/>
  <c r="J48" i="1"/>
  <c r="Z49" i="1" s="1"/>
  <c r="I48" i="1"/>
  <c r="Y49" i="1" s="1"/>
  <c r="H48" i="1"/>
  <c r="X49" i="1" s="1"/>
  <c r="G48" i="1"/>
  <c r="W49" i="1" s="1"/>
  <c r="P12" i="1"/>
  <c r="AF13" i="1" s="1"/>
  <c r="O12" i="1"/>
  <c r="AE13" i="1" s="1"/>
  <c r="N12" i="1"/>
  <c r="AD13" i="1" s="1"/>
  <c r="M12" i="1"/>
  <c r="AC13" i="1" s="1"/>
  <c r="L12" i="1"/>
  <c r="AB13" i="1" s="1"/>
  <c r="K12" i="1"/>
  <c r="AA13" i="1" s="1"/>
  <c r="J12" i="1"/>
  <c r="Z13" i="1" s="1"/>
  <c r="I12" i="1"/>
  <c r="Y13" i="1" s="1"/>
  <c r="H12" i="1"/>
  <c r="X13" i="1" s="1"/>
  <c r="G12" i="1"/>
  <c r="W13" i="1" s="1"/>
  <c r="Q425" i="1"/>
  <c r="Q424" i="1"/>
  <c r="Q423" i="1"/>
  <c r="Q422" i="1"/>
  <c r="Q421" i="1"/>
  <c r="Q420" i="1"/>
  <c r="Q419" i="1"/>
  <c r="Q418" i="1"/>
  <c r="Q417" i="1"/>
  <c r="Q416" i="1"/>
  <c r="Q244" i="1"/>
  <c r="Q243" i="1"/>
  <c r="Q242" i="1"/>
  <c r="Q241" i="1"/>
  <c r="Q240" i="1"/>
  <c r="Q239" i="1"/>
  <c r="Q238" i="1"/>
  <c r="Q237" i="1"/>
  <c r="Q236" i="1"/>
  <c r="Q235" i="1"/>
  <c r="Q211" i="1"/>
  <c r="Q210" i="1"/>
  <c r="Q209" i="1"/>
  <c r="Q208" i="1"/>
  <c r="Q207" i="1"/>
  <c r="Q206" i="1"/>
  <c r="Q205" i="1"/>
  <c r="Q204" i="1"/>
  <c r="Q203" i="1"/>
  <c r="Q202" i="1"/>
  <c r="Q172" i="1"/>
  <c r="Q171" i="1"/>
  <c r="Q170" i="1"/>
  <c r="Q169" i="1"/>
  <c r="Q168" i="1"/>
  <c r="Q167" i="1"/>
  <c r="Q166" i="1"/>
  <c r="Q165" i="1"/>
  <c r="Q164" i="1"/>
  <c r="Q163" i="1"/>
  <c r="Q135" i="1"/>
  <c r="Q134" i="1"/>
  <c r="Q133" i="1"/>
  <c r="Q132" i="1"/>
  <c r="Q131" i="1"/>
  <c r="Q130" i="1"/>
  <c r="Q129" i="1"/>
  <c r="Q128" i="1"/>
  <c r="Q127" i="1"/>
  <c r="Q126" i="1"/>
  <c r="J83" i="11" l="1"/>
  <c r="P83" i="11" s="1"/>
  <c r="P105" i="11"/>
  <c r="P104" i="11"/>
  <c r="P103" i="11"/>
  <c r="P100" i="11"/>
  <c r="P99" i="11"/>
  <c r="P98" i="11"/>
  <c r="P95" i="11"/>
  <c r="P94" i="11"/>
  <c r="P93" i="11"/>
  <c r="P92" i="11"/>
  <c r="P91" i="11"/>
  <c r="P88" i="11"/>
  <c r="P87" i="11"/>
  <c r="P86" i="11"/>
  <c r="P85" i="11"/>
  <c r="P84" i="11"/>
  <c r="I4" i="28" l="1"/>
  <c r="I3" i="28"/>
  <c r="O4" i="11"/>
  <c r="O3" i="11"/>
  <c r="L4" i="1"/>
  <c r="L3" i="1"/>
  <c r="C6" i="26"/>
  <c r="D6" i="26"/>
  <c r="C8" i="28"/>
  <c r="B8" i="28"/>
  <c r="C7" i="28"/>
  <c r="B7" i="28"/>
  <c r="C6" i="28"/>
  <c r="B6" i="28"/>
  <c r="C5" i="28"/>
  <c r="B5" i="28"/>
  <c r="C4" i="28"/>
  <c r="B4" i="28"/>
  <c r="B3" i="28"/>
  <c r="A16" i="26"/>
  <c r="O4" i="26"/>
  <c r="O3" i="26"/>
  <c r="A21" i="26"/>
  <c r="A20" i="26"/>
  <c r="A19" i="26"/>
  <c r="A18" i="26"/>
  <c r="A17" i="26"/>
  <c r="A15" i="26"/>
  <c r="A14" i="26"/>
  <c r="A13" i="26"/>
  <c r="A12" i="26"/>
  <c r="A11" i="26"/>
  <c r="P11" i="1"/>
  <c r="O11" i="1"/>
  <c r="N11" i="1"/>
  <c r="M11" i="1"/>
  <c r="L11" i="1"/>
  <c r="K11" i="1"/>
  <c r="J11" i="1"/>
  <c r="I11" i="1"/>
  <c r="H11" i="1"/>
  <c r="G11" i="1"/>
  <c r="A136" i="9"/>
  <c r="A122" i="9"/>
  <c r="A108" i="9"/>
  <c r="A94" i="9"/>
  <c r="A80" i="9"/>
  <c r="A66" i="9"/>
  <c r="A52" i="9"/>
  <c r="A38" i="9"/>
  <c r="A32" i="9"/>
  <c r="A27" i="9"/>
  <c r="P70" i="11"/>
  <c r="P69" i="11"/>
  <c r="P68" i="11"/>
  <c r="P67" i="11"/>
  <c r="P66" i="11"/>
  <c r="P61" i="11"/>
  <c r="P58" i="11"/>
  <c r="P57" i="11"/>
  <c r="P56" i="11"/>
  <c r="P55" i="11"/>
  <c r="P54" i="11"/>
  <c r="P45" i="11"/>
  <c r="P42" i="11"/>
  <c r="P41" i="11"/>
  <c r="P40" i="11"/>
  <c r="P39" i="11"/>
  <c r="P37" i="11"/>
  <c r="P31" i="11"/>
  <c r="P28" i="11"/>
  <c r="P27" i="11"/>
  <c r="P26" i="11"/>
  <c r="P25" i="11"/>
  <c r="P24" i="11"/>
  <c r="P19" i="11"/>
  <c r="A52" i="26"/>
  <c r="A51" i="26"/>
  <c r="A50" i="26"/>
  <c r="A49" i="26"/>
  <c r="A48" i="26"/>
  <c r="A47" i="26"/>
  <c r="A46" i="26"/>
  <c r="A45" i="26"/>
  <c r="A30" i="26"/>
  <c r="A29" i="26"/>
  <c r="A28" i="26"/>
  <c r="A27" i="26"/>
  <c r="A26" i="26"/>
  <c r="D6" i="11"/>
  <c r="C6" i="11"/>
  <c r="Q13" i="1"/>
  <c r="Q443" i="1"/>
  <c r="Q442" i="1"/>
  <c r="Q441" i="1"/>
  <c r="Q440" i="1"/>
  <c r="Q439" i="1"/>
  <c r="Q438" i="1"/>
  <c r="Q437" i="1"/>
  <c r="Q436" i="1"/>
  <c r="Q435" i="1"/>
  <c r="Q434" i="1"/>
  <c r="Q433" i="1"/>
  <c r="Q432" i="1"/>
  <c r="Q431" i="1"/>
  <c r="Q430" i="1"/>
  <c r="Q429" i="1"/>
  <c r="Q428" i="1"/>
  <c r="Q427" i="1"/>
  <c r="Q426" i="1"/>
  <c r="Q415" i="1"/>
  <c r="Q414" i="1"/>
  <c r="Q413" i="1"/>
  <c r="Q412" i="1"/>
  <c r="Q411" i="1"/>
  <c r="Q410" i="1"/>
  <c r="Q409" i="1"/>
  <c r="Q263" i="1"/>
  <c r="Q262" i="1"/>
  <c r="Q261" i="1"/>
  <c r="Q260" i="1"/>
  <c r="Q259" i="1"/>
  <c r="Q258" i="1"/>
  <c r="Q257" i="1"/>
  <c r="Q256" i="1"/>
  <c r="Q255" i="1"/>
  <c r="Q254" i="1"/>
  <c r="Q253" i="1"/>
  <c r="Q252" i="1"/>
  <c r="Q251" i="1"/>
  <c r="Q250" i="1"/>
  <c r="Q249" i="1"/>
  <c r="Q248" i="1"/>
  <c r="Q247" i="1"/>
  <c r="Q246" i="1"/>
  <c r="Q245" i="1"/>
  <c r="Q234" i="1"/>
  <c r="Q233" i="1"/>
  <c r="Q232" i="1"/>
  <c r="Q231" i="1"/>
  <c r="Q230" i="1"/>
  <c r="Q229" i="1"/>
  <c r="Q228" i="1"/>
  <c r="Q227" i="1"/>
  <c r="Q226" i="1"/>
  <c r="Q225" i="1"/>
  <c r="Q224" i="1"/>
  <c r="Q223" i="1"/>
  <c r="Q222" i="1"/>
  <c r="Q221" i="1"/>
  <c r="Q220" i="1"/>
  <c r="Q219" i="1"/>
  <c r="Q218" i="1"/>
  <c r="Q217" i="1"/>
  <c r="Q216" i="1"/>
  <c r="Q215" i="1"/>
  <c r="Q214" i="1"/>
  <c r="Q213" i="1"/>
  <c r="Q212" i="1"/>
  <c r="Q201" i="1"/>
  <c r="Q200" i="1"/>
  <c r="Q199" i="1"/>
  <c r="Q198" i="1"/>
  <c r="Q197" i="1"/>
  <c r="Q196" i="1"/>
  <c r="Q195" i="1"/>
  <c r="Q194" i="1"/>
  <c r="Q193" i="1"/>
  <c r="Q177" i="1"/>
  <c r="Q176" i="1"/>
  <c r="Q175" i="1"/>
  <c r="Q174" i="1"/>
  <c r="Q173" i="1"/>
  <c r="Q162" i="1"/>
  <c r="Q161" i="1"/>
  <c r="Q160" i="1"/>
  <c r="Q159" i="1"/>
  <c r="Q158" i="1"/>
  <c r="Q182" i="1"/>
  <c r="Q181" i="1"/>
  <c r="Q180" i="1"/>
  <c r="Q179" i="1"/>
  <c r="Q178" i="1"/>
  <c r="D8" i="1"/>
  <c r="Q120" i="1"/>
  <c r="Q191" i="1"/>
  <c r="Q190" i="1"/>
  <c r="Q189" i="1"/>
  <c r="Q188" i="1"/>
  <c r="Q187" i="1"/>
  <c r="Q186" i="1"/>
  <c r="Q185" i="1"/>
  <c r="Q184" i="1"/>
  <c r="Q183" i="1"/>
  <c r="Q157" i="1"/>
  <c r="Q155" i="1"/>
  <c r="Q154" i="1"/>
  <c r="Q153" i="1"/>
  <c r="Q152" i="1"/>
  <c r="Q151" i="1"/>
  <c r="Q150" i="1"/>
  <c r="Q149" i="1"/>
  <c r="Q148" i="1"/>
  <c r="Q147" i="1"/>
  <c r="Q146" i="1"/>
  <c r="Q145" i="1"/>
  <c r="Q144" i="1"/>
  <c r="Q143" i="1"/>
  <c r="Q142" i="1"/>
  <c r="Q141" i="1"/>
  <c r="Q140" i="1"/>
  <c r="Q139" i="1"/>
  <c r="Q138" i="1"/>
  <c r="Q137" i="1"/>
  <c r="Q136" i="1"/>
  <c r="Q125" i="1"/>
  <c r="Q124" i="1"/>
  <c r="Q123" i="1"/>
  <c r="Q122" i="1"/>
  <c r="Q121"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D6" i="1"/>
  <c r="C6" i="1"/>
  <c r="Q84" i="1"/>
  <c r="Q48" i="1"/>
  <c r="Q12" i="1"/>
  <c r="Q26" i="1"/>
  <c r="Q23" i="1"/>
  <c r="Q22" i="1"/>
  <c r="Q18" i="1"/>
  <c r="Q15" i="1"/>
  <c r="Q29" i="1"/>
  <c r="Q25" i="1"/>
  <c r="Q21" i="1"/>
  <c r="Q17" i="1"/>
  <c r="Q27" i="1"/>
  <c r="Q19" i="1"/>
  <c r="Q30" i="1"/>
  <c r="Q34" i="1"/>
  <c r="Q16" i="1"/>
  <c r="Q20" i="1"/>
  <c r="Q24" i="1"/>
  <c r="Q28" i="1"/>
  <c r="Q38" i="1"/>
  <c r="Q31" i="1"/>
  <c r="Q33" i="1"/>
  <c r="Q37" i="1"/>
  <c r="Q41" i="1"/>
  <c r="Q32" i="1"/>
  <c r="Q36" i="1"/>
  <c r="Q40" i="1"/>
  <c r="Q43" i="1"/>
  <c r="Q44" i="1"/>
  <c r="Q45" i="1"/>
  <c r="Q46" i="1"/>
  <c r="Q35" i="1"/>
  <c r="D8" i="26"/>
  <c r="C8" i="26"/>
  <c r="D7" i="26"/>
  <c r="C7" i="26"/>
  <c r="D5" i="26"/>
  <c r="C5" i="26"/>
  <c r="D4" i="26"/>
  <c r="C4" i="26"/>
  <c r="D3" i="26"/>
  <c r="C3" i="26"/>
  <c r="Q39" i="1"/>
  <c r="Q42" i="1"/>
  <c r="D8" i="11"/>
  <c r="C8" i="11"/>
  <c r="D7" i="11"/>
  <c r="C7" i="11"/>
  <c r="D5" i="11"/>
  <c r="C5" i="11"/>
  <c r="D4" i="11"/>
  <c r="C4" i="11"/>
  <c r="D3" i="11"/>
  <c r="C3" i="11"/>
  <c r="P17" i="11"/>
  <c r="P26" i="26" s="1"/>
  <c r="Q47" i="1"/>
  <c r="D7" i="1"/>
  <c r="D5" i="1"/>
  <c r="D4" i="1"/>
  <c r="D3" i="1"/>
  <c r="C8" i="1"/>
  <c r="C7" i="1"/>
  <c r="C5" i="1"/>
  <c r="C4" i="1"/>
  <c r="C3" i="1"/>
  <c r="Q14" i="1"/>
  <c r="Y444" i="1" l="1"/>
  <c r="Y480" i="1"/>
  <c r="AB444" i="1"/>
  <c r="AB480" i="1"/>
  <c r="AC444" i="1"/>
  <c r="AC480" i="1"/>
  <c r="Z444" i="1"/>
  <c r="Z480" i="1"/>
  <c r="AA444" i="1"/>
  <c r="AA480" i="1"/>
  <c r="AD444" i="1"/>
  <c r="AD480" i="1"/>
  <c r="W444" i="1"/>
  <c r="W480" i="1"/>
  <c r="AE444" i="1"/>
  <c r="AE480" i="1"/>
  <c r="X444" i="1"/>
  <c r="X480" i="1"/>
  <c r="AF444" i="1"/>
  <c r="AF480" i="1"/>
  <c r="Z264" i="1"/>
  <c r="AA264" i="1"/>
  <c r="AB264" i="1"/>
  <c r="AC264" i="1"/>
  <c r="Y264" i="1"/>
  <c r="AD264" i="1"/>
  <c r="W264" i="1"/>
  <c r="AE264" i="1"/>
  <c r="X264" i="1"/>
  <c r="AF264" i="1"/>
  <c r="AA336" i="1"/>
  <c r="AA300" i="1"/>
  <c r="X336" i="1"/>
  <c r="X300" i="1"/>
  <c r="AB336" i="1"/>
  <c r="AB300" i="1"/>
  <c r="AF336" i="1"/>
  <c r="AF300" i="1"/>
  <c r="Z336" i="1"/>
  <c r="Z300" i="1"/>
  <c r="AD336" i="1"/>
  <c r="AD300" i="1"/>
  <c r="W336" i="1"/>
  <c r="W300" i="1"/>
  <c r="AE336" i="1"/>
  <c r="AE300" i="1"/>
  <c r="Y336" i="1"/>
  <c r="Y300" i="1"/>
  <c r="AC336" i="1"/>
  <c r="AC300" i="1"/>
  <c r="X120" i="1"/>
  <c r="X372" i="1"/>
  <c r="Z228" i="1"/>
  <c r="Z372" i="1"/>
  <c r="AD156" i="1"/>
  <c r="AD372" i="1"/>
  <c r="AF408" i="1"/>
  <c r="AF372" i="1"/>
  <c r="W156" i="1"/>
  <c r="W372" i="1"/>
  <c r="AA192" i="1"/>
  <c r="AA372" i="1"/>
  <c r="AE120" i="1"/>
  <c r="AE372" i="1"/>
  <c r="AB48" i="1"/>
  <c r="AB372" i="1"/>
  <c r="Y48" i="1"/>
  <c r="Y372" i="1"/>
  <c r="AC517" i="1"/>
  <c r="AC372" i="1"/>
  <c r="W120" i="1"/>
  <c r="W408" i="1"/>
  <c r="AF517" i="1"/>
  <c r="AF156" i="1"/>
  <c r="Z156" i="1"/>
  <c r="AB517" i="1"/>
  <c r="AF228" i="1"/>
  <c r="AB192" i="1"/>
  <c r="Y120" i="1"/>
  <c r="AC156" i="1"/>
  <c r="Z192" i="1"/>
  <c r="AD84" i="1"/>
  <c r="AD228" i="1"/>
  <c r="Z84" i="1"/>
  <c r="Z408" i="1"/>
  <c r="Z120" i="1"/>
  <c r="AB228" i="1"/>
  <c r="AB84" i="1"/>
  <c r="AB408" i="1"/>
  <c r="X192" i="1"/>
  <c r="Q192" i="1"/>
  <c r="AE12" i="1"/>
  <c r="X408" i="1"/>
  <c r="Y408" i="1"/>
  <c r="AD12" i="1"/>
  <c r="AB120" i="1"/>
  <c r="AE228" i="1"/>
  <c r="AB12" i="1"/>
  <c r="X84" i="1"/>
  <c r="AD517" i="1"/>
  <c r="AD192" i="1"/>
  <c r="AD120" i="1"/>
  <c r="AD48" i="1"/>
  <c r="X517" i="1"/>
  <c r="AF192" i="1"/>
  <c r="AF120" i="1"/>
  <c r="AF48" i="1"/>
  <c r="AA228" i="1"/>
  <c r="Z517" i="1"/>
  <c r="Q156" i="1"/>
  <c r="AA48" i="1"/>
  <c r="X156" i="1"/>
  <c r="X48" i="1"/>
  <c r="AA156" i="1"/>
  <c r="X12" i="1"/>
  <c r="AF12" i="1"/>
  <c r="AA408" i="1"/>
  <c r="W192" i="1"/>
  <c r="AA120" i="1"/>
  <c r="AE48" i="1"/>
  <c r="AD408" i="1"/>
  <c r="X228" i="1"/>
  <c r="AB156" i="1"/>
  <c r="AF84" i="1"/>
  <c r="Z48" i="1"/>
  <c r="Z12" i="1"/>
  <c r="Y517" i="1"/>
  <c r="AA84" i="1"/>
  <c r="W84" i="1"/>
  <c r="W228" i="1"/>
  <c r="AC408" i="1"/>
  <c r="W517" i="1"/>
  <c r="Y228" i="1"/>
  <c r="AA517" i="1"/>
  <c r="AC228" i="1"/>
  <c r="AE517" i="1"/>
  <c r="AE192" i="1"/>
  <c r="Y156" i="1"/>
  <c r="AC84" i="1"/>
  <c r="W48" i="1"/>
  <c r="AA12" i="1"/>
  <c r="AC12" i="1"/>
  <c r="AC192" i="1"/>
  <c r="Y192" i="1"/>
  <c r="AE156" i="1"/>
  <c r="AE84" i="1"/>
  <c r="AC48" i="1"/>
  <c r="AE408" i="1"/>
  <c r="Y84" i="1"/>
  <c r="W12" i="1"/>
  <c r="Y12" i="1"/>
  <c r="AC120" i="1"/>
  <c r="P71" i="11"/>
  <c r="P30" i="26" s="1"/>
  <c r="P29" i="11"/>
  <c r="P27" i="26" s="1"/>
  <c r="P43" i="11"/>
  <c r="P28" i="26" s="1"/>
  <c r="P59" i="11"/>
  <c r="P29" i="26" s="1"/>
  <c r="P32" i="26" l="1"/>
  <c r="P39" i="26" s="1"/>
  <c r="P72" i="11"/>
  <c r="I53" i="26" l="1"/>
  <c r="N53" i="26"/>
  <c r="R23" i="9" l="1"/>
  <c r="V84" i="1" l="1"/>
  <c r="G47" i="26" s="1"/>
  <c r="P47" i="26" s="1"/>
  <c r="V156" i="1"/>
  <c r="G49" i="26" s="1"/>
  <c r="P49" i="26" s="1"/>
  <c r="V228" i="1"/>
  <c r="G51" i="26" s="1"/>
  <c r="P51" i="26" s="1"/>
  <c r="V48" i="1"/>
  <c r="G46" i="26" s="1"/>
  <c r="P46" i="26" s="1"/>
  <c r="V120" i="1"/>
  <c r="G48" i="26" s="1"/>
  <c r="P48" i="26" s="1"/>
  <c r="V192" i="1"/>
  <c r="G50" i="26" s="1"/>
  <c r="P50" i="26" s="1"/>
  <c r="V12" i="1" l="1"/>
  <c r="G45" i="26" s="1"/>
  <c r="P45" i="26" l="1"/>
  <c r="N408" i="1" l="1"/>
  <c r="N517" i="1" s="1"/>
  <c r="J408" i="1"/>
  <c r="I408" i="1"/>
  <c r="I517" i="1" s="1"/>
  <c r="O408" i="1"/>
  <c r="O517" i="1" s="1"/>
  <c r="P408" i="1"/>
  <c r="P517" i="1" s="1"/>
  <c r="I21" i="26" s="1"/>
  <c r="P21" i="26" s="1"/>
  <c r="K408" i="1"/>
  <c r="K517" i="1" s="1"/>
  <c r="I16" i="26" s="1"/>
  <c r="P16" i="26" s="1"/>
  <c r="H408" i="1"/>
  <c r="M408" i="1"/>
  <c r="M517" i="1" s="1"/>
  <c r="M516" i="1" s="1"/>
  <c r="L408" i="1"/>
  <c r="L517" i="1" s="1"/>
  <c r="G408" i="1"/>
  <c r="AA409" i="1" l="1"/>
  <c r="AA518" i="1" s="1"/>
  <c r="AC409" i="1"/>
  <c r="AC518" i="1" s="1"/>
  <c r="X409" i="1"/>
  <c r="X518" i="1" s="1"/>
  <c r="H517" i="1"/>
  <c r="Z409" i="1"/>
  <c r="Z518" i="1" s="1"/>
  <c r="J517" i="1"/>
  <c r="J516" i="1" s="1"/>
  <c r="Q408" i="1"/>
  <c r="G517" i="1"/>
  <c r="AF409" i="1"/>
  <c r="AF518" i="1" s="1"/>
  <c r="O516" i="1"/>
  <c r="I20" i="26"/>
  <c r="P20" i="26" s="1"/>
  <c r="N516" i="1"/>
  <c r="I19" i="26"/>
  <c r="P19" i="26" s="1"/>
  <c r="I516" i="1"/>
  <c r="I14" i="26"/>
  <c r="P14" i="26" s="1"/>
  <c r="L516" i="1"/>
  <c r="I17" i="26"/>
  <c r="P17" i="26" s="1"/>
  <c r="I18" i="26"/>
  <c r="P18" i="26" s="1"/>
  <c r="P516" i="1"/>
  <c r="AD409" i="1"/>
  <c r="AD518" i="1" s="1"/>
  <c r="W409" i="1"/>
  <c r="K516" i="1"/>
  <c r="Y409" i="1"/>
  <c r="Y518" i="1" s="1"/>
  <c r="AB409" i="1"/>
  <c r="AB518" i="1" s="1"/>
  <c r="AE409" i="1"/>
  <c r="AE518" i="1" s="1"/>
  <c r="I15" i="26" l="1"/>
  <c r="P15" i="26" s="1"/>
  <c r="Q517" i="1"/>
  <c r="Q516" i="1" s="1"/>
  <c r="V408" i="1"/>
  <c r="G52" i="26" s="1"/>
  <c r="W518" i="1"/>
  <c r="V517" i="1" s="1"/>
  <c r="I13" i="26"/>
  <c r="P13" i="26" s="1"/>
  <c r="H516" i="1"/>
  <c r="G516" i="1"/>
  <c r="I12" i="26"/>
  <c r="P12" i="26" l="1"/>
  <c r="P23" i="26" s="1"/>
  <c r="P35" i="26" s="1"/>
  <c r="P42" i="26" s="1"/>
  <c r="I23" i="26"/>
  <c r="G53" i="26"/>
  <c r="P53" i="26" s="1"/>
  <c r="P52" i="26"/>
  <c r="F23" i="26" l="1"/>
  <c r="G23" i="26"/>
</calcChain>
</file>

<file path=xl/sharedStrings.xml><?xml version="1.0" encoding="utf-8"?>
<sst xmlns="http://schemas.openxmlformats.org/spreadsheetml/2006/main" count="538" uniqueCount="211">
  <si>
    <t>Code</t>
  </si>
  <si>
    <t>Amount</t>
  </si>
  <si>
    <t>Total</t>
  </si>
  <si>
    <t>Hours</t>
  </si>
  <si>
    <t>Direct Expenses</t>
  </si>
  <si>
    <t>TASKS</t>
  </si>
  <si>
    <t>Subtotal</t>
  </si>
  <si>
    <t>Principal</t>
  </si>
  <si>
    <t>Administrative</t>
  </si>
  <si>
    <t>Engineer</t>
  </si>
  <si>
    <t>PR</t>
  </si>
  <si>
    <t>ADM</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</si>
  <si>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</si>
  <si>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</si>
  <si>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</si>
  <si>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</si>
  <si>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</si>
  <si>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</si>
  <si>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</si>
  <si>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</si>
  <si>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</si>
  <si>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</si>
  <si>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</si>
  <si>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</si>
  <si>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</si>
  <si>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</si>
  <si>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</si>
  <si>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</si>
  <si>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</si>
  <si>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</si>
  <si>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</si>
  <si>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Employee Name</t>
  </si>
  <si>
    <t>PERSONNEL CLASSIFICATIONS</t>
  </si>
  <si>
    <t>Project Cost &amp; Breakdown</t>
  </si>
  <si>
    <t>User can create major and sub TASKS in columns A &amp; B.</t>
  </si>
  <si>
    <t xml:space="preserve">Subtotal </t>
  </si>
  <si>
    <t xml:space="preserve">LPA RC:  </t>
  </si>
  <si>
    <t>User can input hours for each personnel classification</t>
  </si>
  <si>
    <t>Meetings</t>
  </si>
  <si>
    <t>Total Days</t>
  </si>
  <si>
    <t>SENG</t>
  </si>
  <si>
    <t>Sr. Engineer</t>
  </si>
  <si>
    <t>SDES</t>
  </si>
  <si>
    <t>DES</t>
  </si>
  <si>
    <t>Designer</t>
  </si>
  <si>
    <t>Sr. Designer</t>
  </si>
  <si>
    <t>DIRECT EXPENSES</t>
  </si>
  <si>
    <t>TOTAL PROJECT COSTS</t>
  </si>
  <si>
    <t xml:space="preserve">    Direct Labor</t>
  </si>
  <si>
    <t>LABOR COST BY MAJOR TASKS</t>
  </si>
  <si>
    <t>Unit Cost</t>
  </si>
  <si>
    <t>Qty</t>
  </si>
  <si>
    <t>EXAMPLE</t>
  </si>
  <si>
    <t>Classification</t>
  </si>
  <si>
    <t>#</t>
  </si>
  <si>
    <t>TECH</t>
  </si>
  <si>
    <t>Technician</t>
  </si>
  <si>
    <t>Hide empty rows if needed to improve printing</t>
  </si>
  <si>
    <t>Notes &amp; Assumptions</t>
  </si>
  <si>
    <t>NDOR can hide this section if it is not needed</t>
  </si>
  <si>
    <t>I.  User Defined Task 1</t>
  </si>
  <si>
    <t>II.  User Defined Task 2</t>
  </si>
  <si>
    <t>III.  User Defined Task 3</t>
  </si>
  <si>
    <t>IV.  User Defined Task 4</t>
  </si>
  <si>
    <t>V.  User Defined Task 5</t>
  </si>
  <si>
    <t>VI.  User Defined Task 6</t>
  </si>
  <si>
    <t>VII.  User Defined Task 7</t>
  </si>
  <si>
    <t>VIII.  User Defined Task 8</t>
  </si>
  <si>
    <t>There are no editable cells</t>
  </si>
  <si>
    <t>in this worksheet.</t>
  </si>
  <si>
    <t>Hide blank rows as desired.</t>
  </si>
  <si>
    <t>User Defined Subtask</t>
  </si>
  <si>
    <t>Directions for Completing Fee Proposal Workbooks</t>
  </si>
  <si>
    <t>General Information</t>
  </si>
  <si>
    <t>FOR HEADER:</t>
  </si>
  <si>
    <t>●  Enter any missing project information at the top of this worksheet. This information will self-populate the remaining sheets.</t>
  </si>
  <si>
    <t>FOR TABLE:</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</si>
  <si>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</si>
  <si>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</si>
  <si>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</si>
  <si>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</si>
  <si>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</si>
  <si>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</si>
  <si>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</si>
  <si>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</si>
  <si>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Descriptions of the tasks are listed in the Schedule of Services.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</si>
  <si>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</si>
  <si>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</si>
  <si>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</si>
  <si>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86 - 11"x17" half size plan sheets plotted 10 times @ $0.08/sheet</t>
  </si>
  <si>
    <t>2,000 color copies @ $0.18/sheet</t>
  </si>
  <si>
    <t>5,000 black &amp; white copies @ $0.05/sheet</t>
  </si>
  <si>
    <t>2 trips to Lincoln @ 120 mi/trip</t>
  </si>
  <si>
    <t>4 trips to project site @ 24 mi/trip</t>
  </si>
  <si>
    <r>
      <t xml:space="preserve">IMA Sub, Inc.  </t>
    </r>
    <r>
      <rPr>
        <i/>
        <sz val="9"/>
        <rFont val="Arial"/>
        <family val="2"/>
      </rPr>
      <t>(don't forget to include supporting info such as sub proposal/scope)</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</si>
  <si>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</si>
  <si>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</si>
  <si>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</si>
  <si>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</si>
  <si>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</si>
  <si>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</si>
  <si>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</si>
  <si>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</si>
  <si>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</si>
  <si>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t>LABOR COSTS</t>
  </si>
  <si>
    <t>Labor Costs</t>
  </si>
  <si>
    <t xml:space="preserve">% Assigned  </t>
  </si>
  <si>
    <t>Expand rows 43 through 52 if you want to see LABOR COST BY MAJOR TASK</t>
  </si>
  <si>
    <t>Weighted Rate</t>
  </si>
  <si>
    <t>Overhead:</t>
  </si>
  <si>
    <t>86 - 34"x22" plan sheets plotted 2 times @ $1.00/plot</t>
  </si>
  <si>
    <t>10 displays, 32"x40" @ $1.25/SF mounted</t>
  </si>
  <si>
    <t>6 trips to Public Works Department @ 14 mi/trip</t>
  </si>
  <si>
    <t>10 miles traveled on the project site</t>
  </si>
  <si>
    <r>
      <rPr>
        <b/>
        <sz val="14"/>
        <rFont val="Arial"/>
        <family val="2"/>
      </rPr>
      <t>Example</t>
    </r>
    <r>
      <rPr>
        <b/>
        <sz val="10"/>
        <rFont val="Arial"/>
        <family val="2"/>
      </rPr>
      <t xml:space="preserve"> Expense Costs</t>
    </r>
    <r>
      <rPr>
        <sz val="10"/>
        <rFont val="Arial"/>
        <family val="2"/>
      </rPr>
      <t xml:space="preserve"> - Expenses shown below are examples, and may not represent approved rates.</t>
    </r>
  </si>
  <si>
    <t>●  This worksheet can calculate a fully-loaded billable rate and serves as the Staffing Plan.</t>
  </si>
  <si>
    <t xml:space="preserve">●  The Staffing Plan is used to: </t>
  </si>
  <si>
    <t xml:space="preserve">●  Enter billing rates or current actual salary rate used by your company for each employee, depending on what option was selected above. </t>
  </si>
  <si>
    <t>Job Title &amp; Certifications</t>
  </si>
  <si>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</si>
  <si>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NDOT written notice approving the LPA's ICE.    
Start by opening the tab labeled "Staffing Plan" and following the directions listed below.                          </t>
  </si>
  <si>
    <t xml:space="preserve">●  Next, determine whether you will directly enter billing rates into worksheet, or have them calculated based on your firm's most recent audited Overhead Rate, and the Fee for Profit Rate calculated from the NDOT Fee for Profit Worksheet (available on the NDOT website)., and FCCM if applicable. </t>
  </si>
  <si>
    <t>SRC Billing Rates</t>
  </si>
  <si>
    <t>SRC Billing Rates Calculated based on:</t>
  </si>
  <si>
    <r>
      <t>Weighting</t>
    </r>
    <r>
      <rPr>
        <u/>
        <vertAlign val="superscript"/>
        <sz val="9"/>
        <rFont val="Arial"/>
        <family val="2"/>
      </rPr>
      <t>*</t>
    </r>
  </si>
  <si>
    <t>Period 1:</t>
  </si>
  <si>
    <t>NTP through:</t>
  </si>
  <si>
    <t>Profit Rate:</t>
  </si>
  <si>
    <t>Period 2:</t>
  </si>
  <si>
    <t>FCCM (if applies):</t>
  </si>
  <si>
    <t>Period 3:</t>
  </si>
  <si>
    <t>Salary Escalation Factor:</t>
  </si>
  <si>
    <t>Period 4:</t>
  </si>
  <si>
    <r>
      <rPr>
        <vertAlign val="superscript"/>
        <sz val="8"/>
        <rFont val="Arial"/>
        <family val="2"/>
      </rPr>
      <t>*</t>
    </r>
    <r>
      <rPr>
        <sz val="8"/>
        <rFont val="Arial"/>
        <family val="2"/>
      </rPr>
      <t>% of work estimated during each period</t>
    </r>
  </si>
  <si>
    <t>SRC BILLING RATE per employee</t>
  </si>
  <si>
    <t>New Employee Multiplier =</t>
  </si>
  <si>
    <t>Current Rate</t>
  </si>
  <si>
    <t>SRC Billing Rate</t>
  </si>
  <si>
    <t>%</t>
  </si>
  <si>
    <t>|</t>
  </si>
  <si>
    <t>Period 1</t>
  </si>
  <si>
    <t>Period 2</t>
  </si>
  <si>
    <t>Period 3</t>
  </si>
  <si>
    <t>Period 4</t>
  </si>
  <si>
    <t>|  Assigned</t>
  </si>
  <si>
    <t>Weighted Rate For Calculating Contract Max:</t>
  </si>
  <si>
    <t>IX.  User Defined Task 9</t>
  </si>
  <si>
    <t>X.  User Defined Task 10</t>
  </si>
  <si>
    <t>XI.  User Defined Task 11</t>
  </si>
  <si>
    <t>XII.  User Defined Task 12</t>
  </si>
  <si>
    <t>Financial Data</t>
  </si>
  <si>
    <t>STAFFING PLAN</t>
  </si>
  <si>
    <t>Labor beginning:</t>
  </si>
  <si>
    <t>Enter most recent overhead rate (no older than 18 months after end of fiscal year), negotiated profit rate, and FCCM if applicable</t>
  </si>
  <si>
    <t>1)  Edit abbreviation Code and Job Classification in first table, as needed, to reflect your firms general classifications for employees</t>
  </si>
  <si>
    <t>3)  Enter employee names, actual job titles as designated by firm, license/certifications that employee holds, and CURRENT ACTUAL salary rates.</t>
  </si>
  <si>
    <t>4)  Enter the anticipated allocation of staff to the project for each job classification.</t>
  </si>
  <si>
    <t>Use latest OH rate.</t>
  </si>
  <si>
    <t>For multi-year contracts…</t>
  </si>
  <si>
    <t>1)  Enter actual or approximate date when Consultan's next pay raises become effective.  Period 1 will represent the period from Notice-to-Proceed until the beginning of the next pay schedule.</t>
  </si>
  <si>
    <t>SRC billing rates are set for each period based on Consultant's normally effective date for salary adjustments</t>
  </si>
  <si>
    <t>2)  Enter estimated weighting of total labor expended during each period, as needed.  Use up to 4 periods based on estimated project schedule.</t>
  </si>
  <si>
    <t xml:space="preserve">3)  Consultant must use these SRC Billing rates on invoices during  each period.  </t>
  </si>
  <si>
    <t>Overhead Rate:</t>
  </si>
  <si>
    <r>
      <t>FCCM (</t>
    </r>
    <r>
      <rPr>
        <sz val="7"/>
        <rFont val="Arial"/>
        <family val="2"/>
      </rPr>
      <t>if applies</t>
    </r>
    <r>
      <rPr>
        <sz val="8"/>
        <rFont val="Arial"/>
        <family val="2"/>
      </rPr>
      <t>):</t>
    </r>
  </si>
  <si>
    <t xml:space="preserve">  &lt;-- template revision date (xx/yy/zz)</t>
  </si>
  <si>
    <t xml:space="preserve"> &lt;-- template name (ex. C2 Bridge Design</t>
  </si>
  <si>
    <t>Generic Fee Proposal</t>
  </si>
  <si>
    <t>n</t>
  </si>
  <si>
    <t>&lt;-- Is this workbook for a subconsultant? (y/n)</t>
  </si>
  <si>
    <t>&lt;&lt;-- Enter date when Consultant's (or sub's) next salary rate adjustments become effective</t>
  </si>
  <si>
    <t xml:space="preserve">        Adjust weighting for each period for when services are likely to be completed</t>
  </si>
  <si>
    <t>example Preliminary Roadway Design</t>
  </si>
  <si>
    <t>a) example Data Collection and Review</t>
  </si>
  <si>
    <t>b) example Horizontal Curve Analysis</t>
  </si>
  <si>
    <t>c) example Vertical Curve Analysis</t>
  </si>
  <si>
    <t>example Lateral Obstacle Clear Zone Analysis</t>
  </si>
  <si>
    <t>Enter General Project Type HERE</t>
  </si>
  <si>
    <t>XIII.  User Defined Task 13</t>
  </si>
  <si>
    <t>XIV.  User Defined Task 14</t>
  </si>
  <si>
    <t>Meals (6 full days @ $38/day)</t>
  </si>
  <si>
    <t>Meals (4 first/last days @ $28/day)</t>
  </si>
  <si>
    <t>paste "values" from NDOT workbook beginning at R12</t>
  </si>
  <si>
    <t>fill in/paste hours for tasks.  Will sum hours automatically.</t>
  </si>
  <si>
    <t>Unhide columns R &amp; S for creating "comparison of hours"</t>
  </si>
  <si>
    <t>NDOT</t>
  </si>
  <si>
    <t>Negotiated</t>
  </si>
  <si>
    <r>
      <t xml:space="preserve">Staffing Plan </t>
    </r>
    <r>
      <rPr>
        <b/>
        <sz val="10"/>
        <rFont val="Arial"/>
        <family val="2"/>
      </rPr>
      <t>(SRC)</t>
    </r>
  </si>
  <si>
    <t>Hotel (16 nights @ $98 + $18 tax)</t>
  </si>
  <si>
    <t xml:space="preserve">Subconsultant NAME  (See Exhibit "X")  </t>
  </si>
  <si>
    <t xml:space="preserve">Subconsultant NAME  (See Exhibit "X1") </t>
  </si>
  <si>
    <t xml:space="preserve">  use for when additional scope exhibits that sub is doing, leave amount blank</t>
  </si>
  <si>
    <t xml:space="preserve"> use when sub work is within the same scope as prime, include amount at right</t>
  </si>
  <si>
    <t>2)  Enter Financial Data, if available.  This is used to calculate SRC billing rates</t>
  </si>
  <si>
    <t>effective 1/1/2024 = $0.67</t>
  </si>
  <si>
    <t>Meals &amp; Incidentals (NDOT Per Diem, full days)</t>
  </si>
  <si>
    <t>Meals &amp; Incidentals (NDOT Per Diem, first and last days)</t>
  </si>
  <si>
    <t>SRC Rate Periods</t>
  </si>
  <si>
    <t>leave blank for billing rates</t>
  </si>
  <si>
    <t>Use latest available data, or</t>
  </si>
  <si>
    <t>Financial section can be left blank if entering fully-loaded billing rates.</t>
  </si>
  <si>
    <t>Blended Rate:</t>
  </si>
  <si>
    <r>
      <t xml:space="preserve">Meals &amp; Incidentals (70% GSA Rate, 1st &amp; last days, </t>
    </r>
    <r>
      <rPr>
        <sz val="9"/>
        <color rgb="FF0070C0"/>
        <rFont val="Arial"/>
        <family val="2"/>
      </rPr>
      <t>Omaha/Douglas Co.</t>
    </r>
    <r>
      <rPr>
        <sz val="9"/>
        <rFont val="Arial"/>
        <family val="2"/>
      </rPr>
      <t>)</t>
    </r>
  </si>
  <si>
    <r>
      <t xml:space="preserve">Meals &amp; Incidentals (70% GSA Rate, full days, </t>
    </r>
    <r>
      <rPr>
        <sz val="9"/>
        <color rgb="FF0070C0"/>
        <rFont val="Arial"/>
        <family val="2"/>
      </rPr>
      <t>Omaha/Douglas Co.</t>
    </r>
    <r>
      <rPr>
        <sz val="9"/>
        <rFont val="Arial"/>
        <family val="2"/>
      </rPr>
      <t>)</t>
    </r>
  </si>
  <si>
    <t>Motel - Omaha/Douglas Co. ($122+tax, effective 10/1/25)</t>
  </si>
  <si>
    <t>Motel - Standard Rate ($110+tax, effective 10/1/25)</t>
  </si>
  <si>
    <t>effective 10/1/2025</t>
  </si>
  <si>
    <t>effective 10/1/2025: 0.7*$68 = $47.60</t>
  </si>
  <si>
    <t>effective 10/1/2025: 0.7*$51 = $35.70</t>
  </si>
  <si>
    <t>effective 10/1/2025: 0.7*$80 = $56.00</t>
  </si>
  <si>
    <t>effective 10/1/2025: 0.7*$60 = $42.00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</si>
</sst>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0\ &quot;yrs&quot;"/>
    <numFmt numFmtId="174" formatCode="0.0%"/>
    <numFmt numFmtId="175" formatCode="m/d/yy;@"/>
  </numFmts>
  <fonts count="61"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sz val="10"/>
      <name val="Arial"/>
      <family val="2"/>
    </font>
    <font>
      <sz val="9"/>
      <name val="Arial"/>
      <family val="2"/>
    </font>
    <font>
      <sz val="10"/>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8"/>
      <name val="Arial"/>
      <family val="2"/>
    </font>
    <font>
      <sz val="6"/>
      <name val="Arial"/>
      <family val="2"/>
    </font>
    <font>
      <b/>
      <sz val="14"/>
      <name val="Arial"/>
      <family val="2"/>
    </font>
    <font>
      <b/>
      <sz val="12"/>
      <color theme="0"/>
      <name val="Arial"/>
      <family val="2"/>
    </font>
    <font>
      <sz val="7"/>
      <name val="Arial"/>
      <family val="2"/>
    </font>
    <font>
      <sz val="7"/>
      <name val="Arial Narrow"/>
      <family val="2"/>
    </font>
    <font>
      <sz val="8"/>
      <color theme="0"/>
      <name val="Arial"/>
      <family val="2"/>
    </font>
    <font>
      <sz val="6"/>
      <color theme="0" tint="-0.499984740745262"/>
      <name val="Arial"/>
      <family val="2"/>
    </font>
    <font>
      <b/>
      <sz val="7"/>
      <color rgb="FFFF0000"/>
      <name val="Arial"/>
      <family val="2"/>
    </font>
    <font>
      <b/>
      <sz val="12"/>
      <color theme="0" tint="-4.9989318521683403E-2"/>
      <name val="Arial"/>
      <family val="2"/>
    </font>
    <font>
      <sz val="10"/>
      <color rgb="FFC00000"/>
      <name val="Arial"/>
      <family val="2"/>
    </font>
    <font>
      <sz val="12"/>
      <color rgb="FFC00000"/>
      <name val="Arial"/>
      <family val="2"/>
    </font>
    <font>
      <sz val="10"/>
      <color theme="0"/>
      <name val="Arial"/>
      <family val="2"/>
    </font>
    <font>
      <u/>
      <sz val="9"/>
      <name val="Arial"/>
      <family val="2"/>
    </font>
    <font>
      <u/>
      <vertAlign val="superscript"/>
      <sz val="9"/>
      <name val="Arial"/>
      <family val="2"/>
    </font>
    <font>
      <u/>
      <sz val="8"/>
      <name val="Arial"/>
      <family val="2"/>
    </font>
    <font>
      <u/>
      <sz val="12"/>
      <name val="Arial"/>
      <family val="2"/>
    </font>
    <font>
      <vertAlign val="superscript"/>
      <sz val="8"/>
      <name val="Arial"/>
      <family val="2"/>
    </font>
    <font>
      <sz val="6"/>
      <color theme="0"/>
      <name val="Arial Narrow"/>
      <family val="2"/>
    </font>
    <font>
      <sz val="8"/>
      <color theme="0" tint="-0.14999847407452621"/>
      <name val="Arial"/>
      <family val="2"/>
    </font>
    <font>
      <b/>
      <sz val="10"/>
      <color theme="0"/>
      <name val="Arial"/>
      <family val="2"/>
    </font>
    <font>
      <b/>
      <sz val="6"/>
      <color rgb="FFFF0000"/>
      <name val="Arial Narrow"/>
      <family val="2"/>
    </font>
    <font>
      <sz val="12"/>
      <color theme="0"/>
      <name val="Arial"/>
      <family val="2"/>
    </font>
    <font>
      <sz val="22"/>
      <color rgb="FFFFC000"/>
      <name val="Arial"/>
      <family val="2"/>
    </font>
    <font>
      <b/>
      <sz val="10"/>
      <color rgb="FFC00000"/>
      <name val="Arial"/>
      <family val="2"/>
    </font>
    <font>
      <i/>
      <sz val="6"/>
      <name val="Arial"/>
      <family val="2"/>
    </font>
    <font>
      <i/>
      <sz val="9"/>
      <color theme="0" tint="-0.249977111117893"/>
      <name val="Arial"/>
      <family val="2"/>
    </font>
    <font>
      <b/>
      <sz val="8"/>
      <color rgb="FFC00000"/>
      <name val="Arial"/>
      <family val="2"/>
    </font>
    <font>
      <b/>
      <sz val="6"/>
      <name val="Arial"/>
      <family val="2"/>
    </font>
    <font>
      <sz val="10"/>
      <color rgb="FFFF0000"/>
      <name val="Arial"/>
      <family val="2"/>
    </font>
    <font>
      <sz val="10"/>
      <color theme="6" tint="-0.499984740745262"/>
      <name val="Arial"/>
      <family val="2"/>
    </font>
    <font>
      <sz val="8"/>
      <color theme="6" tint="-0.499984740745262"/>
      <name val="Arial"/>
      <family val="2"/>
    </font>
    <font>
      <b/>
      <sz val="10"/>
      <color theme="6" tint="-0.499984740745262"/>
      <name val="Arial"/>
      <family val="2"/>
    </font>
    <font>
      <sz val="12"/>
      <color rgb="FFFF0000"/>
      <name val="Arial"/>
      <family val="2"/>
    </font>
    <font>
      <b/>
      <sz val="9"/>
      <color rgb="FFFF0000"/>
      <name val="Arial"/>
      <family val="2"/>
    </font>
    <font>
      <sz val="9"/>
      <color rgb="FFFF0000"/>
      <name val="Arial"/>
      <family val="2"/>
    </font>
    <font>
      <sz val="9"/>
      <color rgb="FF0070C0"/>
      <name val="Arial"/>
      <family val="2"/>
    </font>
  </fonts>
  <fills count="3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auto="1"/>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E79B"/>
        <bgColor indexed="64"/>
      </patternFill>
    </fill>
    <fill>
      <patternFill patternType="solid">
        <fgColor indexed="65"/>
        <bgColor indexed="64"/>
      </patternFill>
    </fill>
    <fill>
      <patternFill patternType="gray0625"/>
    </fill>
    <fill>
      <patternFill patternType="solid">
        <fgColor rgb="FFFFD347"/>
        <bgColor indexed="64"/>
      </patternFill>
    </fill>
    <fill>
      <patternFill patternType="solid">
        <fgColor rgb="FF92D050"/>
        <bgColor indexed="64"/>
      </patternFill>
    </fill>
    <fill>
      <patternFill patternType="solid">
        <fgColor rgb="FFFFD54F"/>
        <bgColor indexed="64"/>
      </patternFill>
    </fill>
  </fills>
  <borders count="56">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6">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4" fillId="0" borderId="0" applyFont="0" applyFill="0" applyBorder="0" applyAlignment="0" applyProtection="0"/>
    <xf numFmtId="43" fontId="16" fillId="0" borderId="0" applyFont="0" applyFill="0" applyBorder="0" applyAlignment="0" applyProtection="0"/>
    <xf numFmtId="7" fontId="5" fillId="2" borderId="0"/>
    <xf numFmtId="0" fontId="22" fillId="0" borderId="0" applyNumberFormat="0" applyFill="0" applyBorder="0" applyAlignment="0" applyProtection="0"/>
    <xf numFmtId="9" fontId="5" fillId="0" borderId="0" applyFont="0" applyFill="0" applyBorder="0" applyAlignment="0" applyProtection="0"/>
  </cellStyleXfs>
  <cellXfs count="656">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5" fillId="2" borderId="0" xfId="0" applyFont="1" applyFill="1"/>
    <xf numFmtId="0" fontId="5" fillId="0" borderId="15" xfId="0" applyFont="1" applyBorder="1"/>
    <xf numFmtId="166" fontId="5" fillId="0" borderId="0" xfId="0" applyNumberFormat="1" applyFont="1"/>
    <xf numFmtId="0" fontId="15"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5" fillId="0" borderId="0" xfId="0" applyFont="1"/>
    <xf numFmtId="0" fontId="15" fillId="2" borderId="0" xfId="15" applyFont="1" applyFill="1"/>
    <xf numFmtId="0" fontId="15" fillId="5" borderId="0" xfId="15" applyFont="1" applyFill="1"/>
    <xf numFmtId="0" fontId="15" fillId="0" borderId="0" xfId="15" applyFont="1"/>
    <xf numFmtId="0" fontId="5" fillId="8" borderId="0" xfId="15" applyFill="1"/>
    <xf numFmtId="38" fontId="15" fillId="3" borderId="2" xfId="15" applyNumberFormat="1" applyFont="1" applyFill="1" applyBorder="1"/>
    <xf numFmtId="38" fontId="15"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7" xfId="0" applyFont="1" applyFill="1" applyBorder="1"/>
    <xf numFmtId="0" fontId="7" fillId="12" borderId="14" xfId="0" applyFont="1" applyFill="1" applyBorder="1"/>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5"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5"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5"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0" fontId="5" fillId="8" borderId="0" xfId="0" applyFont="1" applyFill="1" applyAlignment="1">
      <alignment horizontal="center"/>
    </xf>
    <xf numFmtId="0" fontId="11" fillId="10" borderId="30" xfId="0" applyFont="1" applyFill="1" applyBorder="1" applyAlignment="1">
      <alignment horizontal="center" vertical="center"/>
    </xf>
    <xf numFmtId="166" fontId="15" fillId="0" borderId="0" xfId="0" applyNumberFormat="1" applyFont="1"/>
    <xf numFmtId="0" fontId="6" fillId="0" borderId="5" xfId="0" applyFont="1" applyBorder="1" applyAlignment="1" applyProtection="1">
      <alignment horizontal="center"/>
      <protection locked="0"/>
    </xf>
    <xf numFmtId="10" fontId="15"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5" fillId="18" borderId="0" xfId="15" applyFont="1" applyFill="1"/>
    <xf numFmtId="0" fontId="11" fillId="0" borderId="38" xfId="15" applyFont="1" applyBorder="1"/>
    <xf numFmtId="0" fontId="15"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17"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5" fillId="0" borderId="3" xfId="15" applyNumberFormat="1" applyFont="1" applyBorder="1" applyProtection="1">
      <protection locked="0"/>
    </xf>
    <xf numFmtId="38" fontId="15" fillId="0" borderId="2" xfId="15" applyNumberFormat="1" applyFont="1" applyBorder="1" applyProtection="1">
      <protection locked="0"/>
    </xf>
    <xf numFmtId="38" fontId="15" fillId="3" borderId="2" xfId="15" applyNumberFormat="1" applyFont="1" applyFill="1" applyBorder="1" applyProtection="1">
      <protection locked="0"/>
    </xf>
    <xf numFmtId="38" fontId="15" fillId="0" borderId="3" xfId="15" applyNumberFormat="1" applyFont="1" applyBorder="1" applyAlignment="1" applyProtection="1">
      <alignment horizontal="left"/>
      <protection locked="0"/>
    </xf>
    <xf numFmtId="38" fontId="15" fillId="0" borderId="2" xfId="15" applyNumberFormat="1" applyFont="1" applyBorder="1" applyAlignment="1" applyProtection="1">
      <alignment horizontal="left"/>
      <protection locked="0"/>
    </xf>
    <xf numFmtId="38" fontId="15" fillId="3" borderId="2" xfId="15" applyNumberFormat="1" applyFont="1" applyFill="1" applyBorder="1" applyAlignment="1" applyProtection="1">
      <alignment horizontal="left"/>
      <protection locked="0"/>
    </xf>
    <xf numFmtId="38" fontId="15" fillId="3" borderId="3" xfId="15" applyNumberFormat="1" applyFont="1" applyFill="1" applyBorder="1" applyProtection="1">
      <protection locked="0"/>
    </xf>
    <xf numFmtId="38" fontId="15"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5" fillId="0" borderId="0" xfId="0" applyNumberFormat="1" applyFont="1"/>
    <xf numFmtId="0" fontId="5" fillId="0" borderId="15" xfId="0" applyFont="1" applyBorder="1" applyAlignment="1">
      <alignment horizontal="right"/>
    </xf>
    <xf numFmtId="0" fontId="7" fillId="0" borderId="15" xfId="0" applyFont="1" applyBorder="1" applyAlignment="1">
      <alignment horizontal="right"/>
    </xf>
    <xf numFmtId="0" fontId="15"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0" borderId="0" xfId="0" applyFont="1" applyAlignment="1">
      <alignment vertical="center"/>
    </xf>
    <xf numFmtId="164" fontId="15" fillId="0" borderId="0" xfId="0" applyNumberFormat="1" applyFont="1"/>
    <xf numFmtId="165" fontId="5" fillId="0" borderId="0" xfId="0" applyNumberFormat="1" applyFont="1"/>
    <xf numFmtId="0" fontId="5" fillId="0" borderId="2" xfId="0" applyFont="1" applyBorder="1"/>
    <xf numFmtId="0" fontId="3" fillId="6" borderId="0" xfId="0" applyFont="1" applyFill="1"/>
    <xf numFmtId="7" fontId="3" fillId="8" borderId="0" xfId="0" applyNumberFormat="1" applyFont="1" applyFill="1"/>
    <xf numFmtId="7" fontId="3" fillId="8" borderId="0" xfId="0" applyNumberFormat="1" applyFont="1" applyFill="1" applyAlignment="1">
      <alignment horizontal="center"/>
    </xf>
    <xf numFmtId="2" fontId="3" fillId="8" borderId="0" xfId="0" applyNumberFormat="1" applyFont="1" applyFill="1"/>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0" fontId="5" fillId="2" borderId="15" xfId="0" applyFont="1" applyFill="1" applyBorder="1"/>
    <xf numFmtId="166" fontId="15"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49" fontId="15" fillId="0" borderId="3" xfId="15" applyNumberFormat="1" applyFont="1" applyBorder="1" applyAlignment="1" applyProtection="1">
      <alignment horizontal="left" vertical="center"/>
      <protection locked="0"/>
    </xf>
    <xf numFmtId="49" fontId="15" fillId="0" borderId="2" xfId="15" applyNumberFormat="1" applyFont="1" applyBorder="1" applyAlignment="1" applyProtection="1">
      <alignment horizontal="left" vertical="center"/>
      <protection locked="0"/>
    </xf>
    <xf numFmtId="49" fontId="15" fillId="0" borderId="17" xfId="15" applyNumberFormat="1" applyFont="1" applyBorder="1" applyAlignment="1" applyProtection="1">
      <alignment horizontal="left" vertical="center"/>
      <protection locked="0"/>
    </xf>
    <xf numFmtId="49" fontId="15" fillId="0" borderId="3" xfId="15" applyNumberFormat="1" applyFont="1" applyBorder="1" applyAlignment="1" applyProtection="1">
      <alignment horizontal="left"/>
      <protection locked="0"/>
    </xf>
    <xf numFmtId="49" fontId="15" fillId="3" borderId="2" xfId="15" applyNumberFormat="1" applyFont="1" applyFill="1" applyBorder="1" applyAlignment="1" applyProtection="1">
      <alignment horizontal="left"/>
      <protection locked="0"/>
    </xf>
    <xf numFmtId="49" fontId="15" fillId="0" borderId="2" xfId="3" applyNumberFormat="1" applyFont="1" applyFill="1" applyBorder="1" applyAlignment="1" applyProtection="1">
      <alignment horizontal="left"/>
      <protection locked="0"/>
    </xf>
    <xf numFmtId="49" fontId="15"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5"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6" fillId="10" borderId="35" xfId="0" applyFont="1" applyFill="1" applyBorder="1" applyAlignment="1">
      <alignment horizontal="center"/>
    </xf>
    <xf numFmtId="0" fontId="11" fillId="0" borderId="2" xfId="0" applyFont="1" applyBorder="1"/>
    <xf numFmtId="0" fontId="5" fillId="2" borderId="2" xfId="0" applyFont="1" applyFill="1" applyBorder="1"/>
    <xf numFmtId="165" fontId="15" fillId="0" borderId="2" xfId="0" applyNumberFormat="1" applyFont="1" applyBorder="1"/>
    <xf numFmtId="0" fontId="5" fillId="0" borderId="20" xfId="0" applyFont="1" applyBorder="1"/>
    <xf numFmtId="0" fontId="15" fillId="0" borderId="20" xfId="0" applyFont="1" applyBorder="1"/>
    <xf numFmtId="166" fontId="15" fillId="0" borderId="2" xfId="0" applyNumberFormat="1" applyFont="1" applyBorder="1" applyAlignment="1">
      <alignment horizontal="left"/>
    </xf>
    <xf numFmtId="166" fontId="15" fillId="0" borderId="2" xfId="0" applyNumberFormat="1" applyFont="1" applyBorder="1" applyAlignment="1">
      <alignment horizontal="centerContinuous"/>
    </xf>
    <xf numFmtId="0" fontId="15" fillId="3" borderId="2" xfId="0" applyFont="1" applyFill="1" applyBorder="1"/>
    <xf numFmtId="0" fontId="11" fillId="3" borderId="2" xfId="0" applyFont="1" applyFill="1" applyBorder="1"/>
    <xf numFmtId="165" fontId="5" fillId="3" borderId="2" xfId="0" applyNumberFormat="1" applyFont="1" applyFill="1" applyBorder="1"/>
    <xf numFmtId="0" fontId="15"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5" fillId="0" borderId="2" xfId="0" applyNumberFormat="1" applyFont="1" applyBorder="1"/>
    <xf numFmtId="0" fontId="7" fillId="7" borderId="10" xfId="15" applyFont="1" applyFill="1" applyBorder="1" applyAlignment="1">
      <alignment horizontal="center"/>
    </xf>
    <xf numFmtId="0" fontId="19" fillId="2" borderId="13" xfId="0" applyFont="1" applyFill="1" applyBorder="1"/>
    <xf numFmtId="0" fontId="0" fillId="2" borderId="12" xfId="0" applyFill="1" applyBorder="1"/>
    <xf numFmtId="0" fontId="20" fillId="2" borderId="13" xfId="0" applyFont="1" applyFill="1" applyBorder="1"/>
    <xf numFmtId="0" fontId="0" fillId="2" borderId="13" xfId="0" applyFill="1" applyBorder="1"/>
    <xf numFmtId="0" fontId="5" fillId="2" borderId="13" xfId="0" applyFont="1"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4" xfId="0" applyFill="1" applyBorder="1"/>
    <xf numFmtId="0" fontId="0" fillId="2" borderId="15" xfId="0" applyFill="1" applyBorder="1"/>
    <xf numFmtId="0" fontId="0" fillId="2" borderId="16" xfId="0" applyFill="1" applyBorder="1"/>
    <xf numFmtId="0" fontId="22" fillId="7" borderId="0" xfId="24" applyFill="1" applyBorder="1"/>
    <xf numFmtId="0" fontId="7" fillId="7" borderId="24" xfId="15" applyFont="1" applyFill="1" applyBorder="1" applyAlignment="1">
      <alignment horizontal="center"/>
    </xf>
    <xf numFmtId="38" fontId="15" fillId="7" borderId="3" xfId="15" applyNumberFormat="1" applyFont="1" applyFill="1" applyBorder="1"/>
    <xf numFmtId="38" fontId="15" fillId="7" borderId="2" xfId="15" applyNumberFormat="1" applyFont="1" applyFill="1" applyBorder="1"/>
    <xf numFmtId="0" fontId="11" fillId="7" borderId="14" xfId="15" applyFont="1" applyFill="1" applyBorder="1"/>
    <xf numFmtId="0" fontId="11" fillId="7" borderId="7" xfId="15" applyFont="1" applyFill="1" applyBorder="1"/>
    <xf numFmtId="0" fontId="15" fillId="7" borderId="7" xfId="15" applyFont="1" applyFill="1" applyBorder="1"/>
    <xf numFmtId="0" fontId="11" fillId="7" borderId="7" xfId="15" applyFont="1" applyFill="1" applyBorder="1" applyAlignment="1">
      <alignment horizontal="right"/>
    </xf>
    <xf numFmtId="38" fontId="15" fillId="7" borderId="2" xfId="15" applyNumberFormat="1" applyFont="1" applyFill="1" applyBorder="1" applyAlignment="1">
      <alignment horizontal="left"/>
    </xf>
    <xf numFmtId="38" fontId="15" fillId="7" borderId="3" xfId="15" applyNumberFormat="1" applyFont="1" applyFill="1" applyBorder="1" applyAlignment="1">
      <alignment horizontal="left"/>
    </xf>
    <xf numFmtId="0" fontId="11" fillId="7" borderId="15" xfId="15" applyFont="1" applyFill="1" applyBorder="1"/>
    <xf numFmtId="0" fontId="15"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1" fontId="13" fillId="16" borderId="8" xfId="0" applyNumberFormat="1" applyFont="1" applyFill="1" applyBorder="1" applyAlignment="1">
      <alignment horizontal="center"/>
    </xf>
    <xf numFmtId="38" fontId="15" fillId="0" borderId="0" xfId="0" applyNumberFormat="1" applyFont="1" applyAlignment="1" applyProtection="1">
      <alignment horizontal="left"/>
      <protection locked="0"/>
    </xf>
    <xf numFmtId="38" fontId="15" fillId="0" borderId="0" xfId="0" applyNumberFormat="1" applyFont="1" applyAlignment="1">
      <alignment horizontal="left"/>
    </xf>
    <xf numFmtId="0" fontId="11" fillId="12" borderId="28" xfId="0" applyFont="1" applyFill="1" applyBorder="1" applyAlignment="1">
      <alignment wrapText="1"/>
    </xf>
    <xf numFmtId="0" fontId="11" fillId="12" borderId="28" xfId="0" applyFont="1" applyFill="1" applyBorder="1"/>
    <xf numFmtId="0" fontId="11" fillId="12" borderId="15" xfId="0" applyFont="1" applyFill="1" applyBorder="1"/>
    <xf numFmtId="0" fontId="11" fillId="12" borderId="15" xfId="0" applyFont="1" applyFill="1" applyBorder="1" applyAlignment="1">
      <alignment wrapText="1"/>
    </xf>
    <xf numFmtId="0" fontId="7" fillId="0" borderId="2" xfId="0" applyFont="1" applyBorder="1"/>
    <xf numFmtId="172" fontId="6" fillId="0" borderId="3" xfId="0" applyNumberFormat="1" applyFont="1" applyBorder="1" applyAlignment="1" applyProtection="1">
      <alignment horizontal="right" vertical="center" wrapText="1"/>
      <protection locked="0"/>
    </xf>
    <xf numFmtId="172" fontId="6" fillId="0" borderId="3" xfId="0" quotePrefix="1"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0" fontId="6" fillId="8" borderId="0" xfId="0" applyFont="1" applyFill="1"/>
    <xf numFmtId="7" fontId="5" fillId="8" borderId="0" xfId="0" applyNumberFormat="1" applyFont="1" applyFill="1"/>
    <xf numFmtId="0" fontId="15" fillId="0" borderId="2" xfId="0" applyFont="1" applyBorder="1" applyAlignment="1" applyProtection="1">
      <alignment horizontal="left"/>
      <protection locked="0"/>
    </xf>
    <xf numFmtId="0" fontId="6" fillId="2" borderId="15" xfId="0" applyFont="1" applyFill="1" applyBorder="1" applyAlignment="1">
      <alignment horizontal="right"/>
    </xf>
    <xf numFmtId="0" fontId="11" fillId="12" borderId="29" xfId="0" applyFont="1" applyFill="1" applyBorder="1" applyAlignment="1">
      <alignment wrapText="1"/>
    </xf>
    <xf numFmtId="0" fontId="11" fillId="12" borderId="16" xfId="0" applyFont="1" applyFill="1" applyBorder="1" applyAlignment="1">
      <alignment wrapText="1"/>
    </xf>
    <xf numFmtId="165" fontId="15" fillId="0" borderId="33" xfId="0" applyNumberFormat="1" applyFont="1" applyBorder="1"/>
    <xf numFmtId="165" fontId="5" fillId="0" borderId="33" xfId="0" applyNumberFormat="1" applyFont="1" applyBorder="1"/>
    <xf numFmtId="2" fontId="6" fillId="0" borderId="0" xfId="0" applyNumberFormat="1" applyFont="1" applyAlignment="1">
      <alignment horizontal="right"/>
    </xf>
    <xf numFmtId="0" fontId="7" fillId="12" borderId="47" xfId="0" applyFont="1" applyFill="1" applyBorder="1"/>
    <xf numFmtId="0" fontId="7" fillId="12" borderId="48" xfId="0" applyFont="1" applyFill="1" applyBorder="1"/>
    <xf numFmtId="0" fontId="7" fillId="12" borderId="38" xfId="0" applyFont="1" applyFill="1" applyBorder="1"/>
    <xf numFmtId="0" fontId="6" fillId="2" borderId="0" xfId="0" applyFont="1" applyFill="1"/>
    <xf numFmtId="0" fontId="15" fillId="0" borderId="34" xfId="0" applyFont="1" applyBorder="1" applyAlignment="1">
      <alignment horizontal="center" vertical="center" wrapText="1"/>
    </xf>
    <xf numFmtId="8" fontId="15" fillId="0" borderId="37" xfId="0" applyNumberFormat="1" applyFont="1" applyBorder="1" applyAlignment="1" applyProtection="1">
      <alignment vertical="center"/>
      <protection locked="0"/>
    </xf>
    <xf numFmtId="0" fontId="15" fillId="0" borderId="34" xfId="0" applyFont="1" applyBorder="1" applyAlignment="1">
      <alignment horizontal="center" vertical="center"/>
    </xf>
    <xf numFmtId="8" fontId="15" fillId="0" borderId="25" xfId="0" applyNumberFormat="1" applyFont="1" applyBorder="1" applyAlignment="1" applyProtection="1">
      <alignment vertical="center"/>
      <protection locked="0"/>
    </xf>
    <xf numFmtId="0" fontId="15" fillId="0" borderId="37"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23" xfId="0" applyFont="1" applyBorder="1" applyAlignment="1">
      <alignment horizontal="center" vertical="center" wrapText="1"/>
    </xf>
    <xf numFmtId="8" fontId="15" fillId="0" borderId="5" xfId="0" applyNumberFormat="1" applyFont="1" applyBorder="1" applyAlignment="1" applyProtection="1">
      <alignment vertical="center"/>
      <protection locked="0"/>
    </xf>
    <xf numFmtId="0" fontId="15" fillId="0" borderId="23" xfId="0" applyFont="1" applyBorder="1" applyAlignment="1">
      <alignment horizontal="center" vertical="center"/>
    </xf>
    <xf numFmtId="8" fontId="15" fillId="0" borderId="19" xfId="0" applyNumberFormat="1" applyFont="1" applyBorder="1" applyAlignment="1" applyProtection="1">
      <alignment vertical="center"/>
      <protection locked="0"/>
    </xf>
    <xf numFmtId="0" fontId="15" fillId="0" borderId="5"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32" xfId="0" applyFont="1" applyBorder="1" applyAlignment="1">
      <alignment horizontal="center" vertical="center"/>
    </xf>
    <xf numFmtId="8" fontId="15" fillId="0" borderId="36" xfId="0" applyNumberFormat="1" applyFont="1" applyBorder="1" applyAlignment="1" applyProtection="1">
      <alignment vertical="center"/>
      <protection locked="0"/>
    </xf>
    <xf numFmtId="8" fontId="15" fillId="0" borderId="49" xfId="0" applyNumberFormat="1" applyFont="1" applyBorder="1" applyAlignment="1" applyProtection="1">
      <alignment vertical="center"/>
      <protection locked="0"/>
    </xf>
    <xf numFmtId="0" fontId="15" fillId="0" borderId="36" xfId="0" applyFont="1" applyBorder="1" applyAlignment="1" applyProtection="1">
      <alignment vertical="center"/>
      <protection locked="0"/>
    </xf>
    <xf numFmtId="0" fontId="15" fillId="0" borderId="7" xfId="0" applyFont="1" applyBorder="1" applyAlignment="1" applyProtection="1">
      <alignment vertical="center"/>
      <protection locked="0"/>
    </xf>
    <xf numFmtId="0" fontId="15" fillId="0" borderId="0" xfId="0" applyFont="1" applyAlignment="1">
      <alignment horizontal="center" vertical="center"/>
    </xf>
    <xf numFmtId="8" fontId="15" fillId="0" borderId="0" xfId="0" applyNumberFormat="1" applyFont="1" applyAlignment="1" applyProtection="1">
      <alignment vertical="center"/>
      <protection locked="0"/>
    </xf>
    <xf numFmtId="8" fontId="15" fillId="0" borderId="0" xfId="0" applyNumberFormat="1" applyFont="1" applyAlignment="1" applyProtection="1">
      <alignment horizontal="left" vertical="center"/>
      <protection locked="0"/>
    </xf>
    <xf numFmtId="0" fontId="15" fillId="0" borderId="0" xfId="0" applyFont="1" applyAlignment="1" applyProtection="1">
      <alignment vertical="center"/>
      <protection locked="0"/>
    </xf>
    <xf numFmtId="10" fontId="28" fillId="0" borderId="0" xfId="21" applyNumberFormat="1" applyFont="1" applyFill="1" applyBorder="1" applyAlignment="1" applyProtection="1">
      <alignment horizontal="right"/>
    </xf>
    <xf numFmtId="164" fontId="28" fillId="0" borderId="0" xfId="0" applyNumberFormat="1" applyFont="1"/>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13" xfId="0" applyFont="1" applyBorder="1"/>
    <xf numFmtId="0" fontId="6" fillId="0" borderId="0" xfId="0" applyFont="1"/>
    <xf numFmtId="10" fontId="29" fillId="0" borderId="0" xfId="21" applyNumberFormat="1" applyFont="1" applyFill="1" applyBorder="1" applyAlignment="1" applyProtection="1">
      <alignment horizontal="right" vertical="top"/>
    </xf>
    <xf numFmtId="2" fontId="30" fillId="0" borderId="0" xfId="0" applyNumberFormat="1" applyFont="1"/>
    <xf numFmtId="10" fontId="28" fillId="22" borderId="2" xfId="21" applyNumberFormat="1" applyFont="1" applyFill="1" applyBorder="1" applyAlignment="1" applyProtection="1">
      <alignment horizontal="center"/>
      <protection locked="0"/>
    </xf>
    <xf numFmtId="167" fontId="28" fillId="22" borderId="2" xfId="21" applyNumberFormat="1" applyFont="1" applyFill="1" applyBorder="1" applyAlignment="1" applyProtection="1">
      <alignment horizontal="center"/>
      <protection locked="0"/>
    </xf>
    <xf numFmtId="0" fontId="24" fillId="2" borderId="0" xfId="0" applyFont="1" applyFill="1" applyAlignment="1">
      <alignment horizontal="right"/>
    </xf>
    <xf numFmtId="0" fontId="25" fillId="8" borderId="0" xfId="0" applyFont="1" applyFill="1"/>
    <xf numFmtId="0" fontId="31" fillId="8" borderId="0" xfId="0" applyFont="1" applyFill="1" applyProtection="1">
      <protection locked="0"/>
    </xf>
    <xf numFmtId="0" fontId="31" fillId="8" borderId="0" xfId="0" applyFont="1" applyFill="1"/>
    <xf numFmtId="2" fontId="6" fillId="8" borderId="0" xfId="0" applyNumberFormat="1" applyFont="1" applyFill="1"/>
    <xf numFmtId="0" fontId="6" fillId="0" borderId="28" xfId="0" applyFont="1" applyBorder="1" applyAlignment="1">
      <alignment wrapText="1"/>
    </xf>
    <xf numFmtId="165" fontId="5" fillId="3" borderId="33" xfId="0" applyNumberFormat="1" applyFont="1" applyFill="1" applyBorder="1"/>
    <xf numFmtId="165" fontId="5" fillId="3" borderId="0" xfId="0" applyNumberFormat="1" applyFont="1" applyFill="1"/>
    <xf numFmtId="165" fontId="5" fillId="2" borderId="0" xfId="0" applyNumberFormat="1" applyFont="1" applyFill="1"/>
    <xf numFmtId="0" fontId="5" fillId="3" borderId="0" xfId="0" applyFont="1" applyFill="1"/>
    <xf numFmtId="0" fontId="5" fillId="0" borderId="33" xfId="0" applyFont="1" applyBorder="1"/>
    <xf numFmtId="0" fontId="15" fillId="8" borderId="0" xfId="0" applyFont="1" applyFill="1"/>
    <xf numFmtId="0" fontId="34" fillId="8" borderId="0" xfId="0" applyFont="1" applyFill="1"/>
    <xf numFmtId="0" fontId="35" fillId="8" borderId="0" xfId="0" applyFont="1" applyFill="1"/>
    <xf numFmtId="0" fontId="5" fillId="2" borderId="13" xfId="0" applyFont="1" applyFill="1" applyBorder="1" applyAlignment="1">
      <alignment horizontal="center" vertical="center"/>
    </xf>
    <xf numFmtId="0" fontId="5" fillId="0" borderId="13" xfId="0" applyFont="1" applyBorder="1" applyAlignment="1">
      <alignment horizontal="center" vertical="center"/>
    </xf>
    <xf numFmtId="0" fontId="15" fillId="0" borderId="0" xfId="0" applyFont="1" applyAlignment="1">
      <alignment wrapText="1"/>
    </xf>
    <xf numFmtId="0" fontId="11" fillId="0" borderId="0" xfId="0" applyFont="1" applyAlignment="1">
      <alignment horizontal="right"/>
    </xf>
    <xf numFmtId="2" fontId="11" fillId="0" borderId="0" xfId="0" applyNumberFormat="1" applyFont="1" applyAlignment="1">
      <alignment horizontal="left"/>
    </xf>
    <xf numFmtId="0" fontId="27" fillId="9" borderId="38" xfId="0" applyFont="1" applyFill="1" applyBorder="1" applyAlignment="1">
      <alignment horizontal="center"/>
    </xf>
    <xf numFmtId="0" fontId="34" fillId="8" borderId="0" xfId="15" applyFont="1" applyFill="1"/>
    <xf numFmtId="0" fontId="35" fillId="8" borderId="0" xfId="15" applyFont="1" applyFill="1"/>
    <xf numFmtId="15" fontId="7" fillId="0" borderId="0" xfId="15" applyNumberFormat="1" applyFont="1" applyAlignment="1">
      <alignment horizontal="right"/>
    </xf>
    <xf numFmtId="165" fontId="5" fillId="0" borderId="0" xfId="15" applyNumberFormat="1"/>
    <xf numFmtId="0" fontId="25" fillId="8" borderId="0" xfId="15" applyFont="1" applyFill="1"/>
    <xf numFmtId="0" fontId="24" fillId="2" borderId="0" xfId="15" applyFont="1" applyFill="1" applyAlignment="1">
      <alignment horizontal="left"/>
    </xf>
    <xf numFmtId="0" fontId="24" fillId="2" borderId="0" xfId="15" applyFont="1" applyFill="1" applyAlignment="1">
      <alignment horizontal="right"/>
    </xf>
    <xf numFmtId="0" fontId="31" fillId="8" borderId="0" xfId="15" applyFont="1" applyFill="1" applyProtection="1">
      <protection locked="0"/>
    </xf>
    <xf numFmtId="0" fontId="31" fillId="8" borderId="0" xfId="15" applyFont="1" applyFill="1"/>
    <xf numFmtId="0" fontId="7" fillId="0" borderId="0" xfId="15" applyFont="1" applyAlignment="1" applyProtection="1">
      <alignment vertical="center"/>
      <protection locked="0"/>
    </xf>
    <xf numFmtId="0" fontId="6" fillId="0" borderId="0" xfId="15" applyFont="1" applyAlignment="1" applyProtection="1">
      <alignment vertical="center"/>
      <protection locked="0"/>
    </xf>
    <xf numFmtId="0" fontId="37" fillId="2" borderId="0" xfId="15" applyFont="1" applyFill="1"/>
    <xf numFmtId="0" fontId="6" fillId="22" borderId="0" xfId="15" applyFont="1" applyFill="1"/>
    <xf numFmtId="0" fontId="15" fillId="22" borderId="0" xfId="15" applyFont="1" applyFill="1" applyAlignment="1" applyProtection="1">
      <alignment vertical="center"/>
      <protection locked="0"/>
    </xf>
    <xf numFmtId="0" fontId="7" fillId="22" borderId="0" xfId="15" applyFont="1" applyFill="1"/>
    <xf numFmtId="0" fontId="7" fillId="22" borderId="0" xfId="15" applyFont="1" applyFill="1" applyAlignment="1">
      <alignment vertical="center"/>
    </xf>
    <xf numFmtId="0" fontId="6" fillId="0" borderId="0" xfId="15" applyFont="1"/>
    <xf numFmtId="0" fontId="3" fillId="6" borderId="0" xfId="15" applyFont="1" applyFill="1"/>
    <xf numFmtId="0" fontId="15" fillId="22" borderId="0" xfId="15" applyFont="1" applyFill="1" applyAlignment="1">
      <alignment horizontal="center" vertical="center" wrapText="1"/>
    </xf>
    <xf numFmtId="0" fontId="7" fillId="0" borderId="0" xfId="15" applyFont="1" applyProtection="1">
      <protection locked="0"/>
    </xf>
    <xf numFmtId="0" fontId="28" fillId="2" borderId="0" xfId="15" applyFont="1" applyFill="1" applyAlignment="1">
      <alignment horizontal="right"/>
    </xf>
    <xf numFmtId="164" fontId="6" fillId="0" borderId="0" xfId="15" applyNumberFormat="1" applyFont="1"/>
    <xf numFmtId="9" fontId="15" fillId="2" borderId="0" xfId="25" applyFont="1" applyFill="1" applyAlignment="1" applyProtection="1">
      <alignment horizontal="center"/>
      <protection locked="0"/>
    </xf>
    <xf numFmtId="0" fontId="15" fillId="2" borderId="0" xfId="15" applyFont="1" applyFill="1" applyAlignment="1">
      <alignment horizontal="left"/>
    </xf>
    <xf numFmtId="0" fontId="6" fillId="2" borderId="0" xfId="15" applyFont="1" applyFill="1" applyProtection="1">
      <protection locked="0"/>
    </xf>
    <xf numFmtId="7" fontId="3" fillId="8" borderId="0" xfId="15" applyNumberFormat="1" applyFont="1" applyFill="1"/>
    <xf numFmtId="164" fontId="28" fillId="0" borderId="0" xfId="15" applyNumberFormat="1" applyFont="1" applyAlignment="1">
      <alignment horizontal="right"/>
    </xf>
    <xf numFmtId="0" fontId="6" fillId="2" borderId="0" xfId="15" applyFont="1" applyFill="1"/>
    <xf numFmtId="0" fontId="15" fillId="22" borderId="0" xfId="15" applyFont="1" applyFill="1" applyAlignment="1">
      <alignment horizontal="center" vertical="center"/>
    </xf>
    <xf numFmtId="7" fontId="3" fillId="8" borderId="0" xfId="15" applyNumberFormat="1" applyFont="1" applyFill="1" applyAlignment="1">
      <alignment horizontal="center"/>
    </xf>
    <xf numFmtId="2" fontId="3" fillId="8" borderId="0" xfId="15" applyNumberFormat="1" applyFont="1" applyFill="1"/>
    <xf numFmtId="10" fontId="28" fillId="0" borderId="0" xfId="25" applyNumberFormat="1" applyFont="1" applyFill="1" applyBorder="1" applyAlignment="1" applyProtection="1">
      <alignment horizontal="right"/>
    </xf>
    <xf numFmtId="174" fontId="28" fillId="0" borderId="2" xfId="15" applyNumberFormat="1" applyFont="1" applyBorder="1" applyAlignment="1">
      <alignment horizontal="center"/>
    </xf>
    <xf numFmtId="9" fontId="15" fillId="2" borderId="20" xfId="25" applyFont="1" applyFill="1" applyBorder="1" applyAlignment="1" applyProtection="1">
      <alignment horizontal="center"/>
      <protection locked="0"/>
    </xf>
    <xf numFmtId="0" fontId="40" fillId="2" borderId="0" xfId="15" applyFont="1" applyFill="1"/>
    <xf numFmtId="10" fontId="29" fillId="0" borderId="0" xfId="25" applyNumberFormat="1" applyFont="1" applyFill="1" applyBorder="1" applyAlignment="1" applyProtection="1">
      <alignment horizontal="right" vertical="top"/>
    </xf>
    <xf numFmtId="9" fontId="6" fillId="2" borderId="0" xfId="25" applyFont="1" applyFill="1" applyAlignment="1" applyProtection="1">
      <alignment horizontal="center"/>
    </xf>
    <xf numFmtId="0" fontId="15" fillId="0" borderId="0" xfId="15" applyFont="1" applyAlignment="1">
      <alignment wrapText="1"/>
    </xf>
    <xf numFmtId="0" fontId="15" fillId="0" borderId="0" xfId="15" applyFont="1" applyAlignment="1">
      <alignment horizontal="center" vertical="center"/>
    </xf>
    <xf numFmtId="173" fontId="28" fillId="0" borderId="0" xfId="15" applyNumberFormat="1" applyFont="1" applyAlignment="1" applyProtection="1">
      <alignment horizontal="center"/>
      <protection locked="0"/>
    </xf>
    <xf numFmtId="0" fontId="6" fillId="0" borderId="0" xfId="15" applyFont="1" applyAlignment="1">
      <alignment wrapText="1"/>
    </xf>
    <xf numFmtId="0" fontId="7" fillId="0" borderId="0" xfId="15" applyFont="1"/>
    <xf numFmtId="0" fontId="11" fillId="0" borderId="0" xfId="15" applyFont="1" applyAlignment="1">
      <alignment horizontal="right"/>
    </xf>
    <xf numFmtId="0" fontId="23" fillId="0" borderId="0" xfId="15" applyFont="1" applyAlignment="1">
      <alignment horizontal="right"/>
    </xf>
    <xf numFmtId="0" fontId="7" fillId="12" borderId="27" xfId="15" applyFont="1" applyFill="1" applyBorder="1"/>
    <xf numFmtId="0" fontId="11" fillId="12" borderId="28" xfId="15" applyFont="1" applyFill="1" applyBorder="1" applyAlignment="1">
      <alignment wrapText="1"/>
    </xf>
    <xf numFmtId="0" fontId="11" fillId="12" borderId="28" xfId="15" applyFont="1" applyFill="1" applyBorder="1"/>
    <xf numFmtId="0" fontId="11" fillId="12" borderId="28" xfId="15" applyFont="1" applyFill="1" applyBorder="1" applyAlignment="1">
      <alignment vertical="center"/>
    </xf>
    <xf numFmtId="0" fontId="11" fillId="12" borderId="28" xfId="15" applyFont="1" applyFill="1" applyBorder="1" applyAlignment="1">
      <alignment horizontal="center" wrapText="1"/>
    </xf>
    <xf numFmtId="0" fontId="11" fillId="12" borderId="29" xfId="15" applyFont="1" applyFill="1" applyBorder="1" applyAlignment="1">
      <alignment wrapText="1"/>
    </xf>
    <xf numFmtId="0" fontId="5" fillId="4" borderId="0" xfId="15" applyFill="1"/>
    <xf numFmtId="0" fontId="7" fillId="12" borderId="14" xfId="15" applyFont="1" applyFill="1" applyBorder="1"/>
    <xf numFmtId="0" fontId="11" fillId="12" borderId="15" xfId="15" applyFont="1" applyFill="1" applyBorder="1"/>
    <xf numFmtId="0" fontId="5" fillId="12" borderId="15" xfId="15" applyFill="1" applyBorder="1" applyAlignment="1">
      <alignment horizontal="right" vertical="center"/>
    </xf>
    <xf numFmtId="0" fontId="11" fillId="12" borderId="15" xfId="15" applyFont="1" applyFill="1" applyBorder="1" applyAlignment="1">
      <alignment vertical="center"/>
    </xf>
    <xf numFmtId="0" fontId="5" fillId="12" borderId="15" xfId="15" applyFill="1" applyBorder="1" applyAlignment="1">
      <alignment horizontal="center" vertical="center"/>
    </xf>
    <xf numFmtId="8" fontId="7" fillId="0" borderId="27" xfId="15" applyNumberFormat="1" applyFont="1" applyBorder="1"/>
    <xf numFmtId="0" fontId="7" fillId="0" borderId="28" xfId="15" applyFont="1" applyBorder="1"/>
    <xf numFmtId="0" fontId="5" fillId="0" borderId="28" xfId="15" applyBorder="1" applyAlignment="1">
      <alignment horizontal="right" vertical="center"/>
    </xf>
    <xf numFmtId="0" fontId="5" fillId="0" borderId="28" xfId="15" applyBorder="1"/>
    <xf numFmtId="0" fontId="5" fillId="0" borderId="28" xfId="15" applyBorder="1" applyAlignment="1">
      <alignment horizontal="left" vertical="center"/>
    </xf>
    <xf numFmtId="0" fontId="5" fillId="0" borderId="12" xfId="15" applyBorder="1"/>
    <xf numFmtId="0" fontId="5" fillId="2" borderId="13" xfId="15" applyFill="1" applyBorder="1" applyAlignment="1">
      <alignment horizontal="center" vertical="center"/>
    </xf>
    <xf numFmtId="38" fontId="15" fillId="0" borderId="20" xfId="15" applyNumberFormat="1" applyFont="1" applyBorder="1"/>
    <xf numFmtId="38" fontId="15" fillId="0" borderId="0" xfId="15" applyNumberFormat="1" applyFont="1"/>
    <xf numFmtId="170" fontId="15" fillId="0" borderId="20" xfId="15" applyNumberFormat="1" applyFont="1" applyBorder="1" applyAlignment="1">
      <alignment horizontal="center"/>
    </xf>
    <xf numFmtId="8" fontId="5" fillId="0" borderId="0" xfId="15" applyNumberFormat="1" applyAlignment="1">
      <alignment horizontal="right"/>
    </xf>
    <xf numFmtId="170" fontId="11" fillId="0" borderId="20" xfId="15" applyNumberFormat="1" applyFont="1" applyBorder="1"/>
    <xf numFmtId="174" fontId="42" fillId="0" borderId="0" xfId="25" applyNumberFormat="1" applyFont="1" applyFill="1" applyBorder="1" applyAlignment="1" applyProtection="1">
      <alignment horizontal="center"/>
    </xf>
    <xf numFmtId="8" fontId="5" fillId="0" borderId="0" xfId="15" applyNumberFormat="1" applyAlignment="1">
      <alignment horizontal="left"/>
    </xf>
    <xf numFmtId="9" fontId="15" fillId="0" borderId="20" xfId="15" applyNumberFormat="1" applyFont="1" applyBorder="1" applyAlignment="1">
      <alignment horizontal="center"/>
    </xf>
    <xf numFmtId="2" fontId="6" fillId="8" borderId="0" xfId="15" applyNumberFormat="1" applyFont="1" applyFill="1"/>
    <xf numFmtId="7" fontId="5" fillId="8" borderId="0" xfId="15" applyNumberFormat="1" applyFill="1"/>
    <xf numFmtId="0" fontId="5" fillId="2" borderId="14" xfId="15" applyFill="1" applyBorder="1"/>
    <xf numFmtId="0" fontId="5" fillId="2" borderId="15" xfId="15" applyFill="1" applyBorder="1" applyAlignment="1">
      <alignment horizontal="right"/>
    </xf>
    <xf numFmtId="0" fontId="6" fillId="2" borderId="15" xfId="15" applyFont="1" applyFill="1" applyBorder="1" applyAlignment="1">
      <alignment horizontal="right"/>
    </xf>
    <xf numFmtId="170" fontId="24" fillId="2" borderId="15" xfId="15" applyNumberFormat="1" applyFont="1" applyFill="1" applyBorder="1" applyAlignment="1">
      <alignment horizontal="center"/>
    </xf>
    <xf numFmtId="7" fontId="5" fillId="2" borderId="15" xfId="23" applyBorder="1" applyAlignment="1">
      <alignment horizontal="right"/>
    </xf>
    <xf numFmtId="170" fontId="43" fillId="2" borderId="15" xfId="15" applyNumberFormat="1" applyFont="1" applyFill="1" applyBorder="1" applyAlignment="1">
      <alignment horizontal="right"/>
    </xf>
    <xf numFmtId="0" fontId="36" fillId="2" borderId="15" xfId="15" applyFont="1" applyFill="1" applyBorder="1" applyAlignment="1">
      <alignment horizontal="right"/>
    </xf>
    <xf numFmtId="0" fontId="44" fillId="2" borderId="15" xfId="15" applyFont="1" applyFill="1" applyBorder="1" applyAlignment="1">
      <alignment horizontal="right"/>
    </xf>
    <xf numFmtId="7" fontId="5" fillId="2" borderId="15" xfId="23" applyBorder="1" applyAlignment="1">
      <alignment horizontal="left"/>
    </xf>
    <xf numFmtId="7" fontId="45" fillId="0" borderId="15" xfId="23" applyFont="1" applyFill="1" applyBorder="1" applyAlignment="1">
      <alignment horizontal="left"/>
    </xf>
    <xf numFmtId="0" fontId="5" fillId="0" borderId="16" xfId="15" applyBorder="1"/>
    <xf numFmtId="0" fontId="6" fillId="8" borderId="0" xfId="15" applyFont="1" applyFill="1"/>
    <xf numFmtId="0" fontId="5" fillId="8" borderId="0" xfId="15" applyFill="1" applyAlignment="1">
      <alignment horizontal="center"/>
    </xf>
    <xf numFmtId="0" fontId="44" fillId="0" borderId="28" xfId="15" applyFont="1" applyBorder="1"/>
    <xf numFmtId="0" fontId="5" fillId="0" borderId="13" xfId="15" applyBorder="1" applyAlignment="1">
      <alignment horizontal="center" vertical="center"/>
    </xf>
    <xf numFmtId="0" fontId="5" fillId="0" borderId="14" xfId="15" applyBorder="1"/>
    <xf numFmtId="0" fontId="5" fillId="0" borderId="15" xfId="15" applyBorder="1" applyAlignment="1">
      <alignment horizontal="right"/>
    </xf>
    <xf numFmtId="0" fontId="36" fillId="0" borderId="15" xfId="15" applyFont="1" applyBorder="1" applyAlignment="1">
      <alignment horizontal="right"/>
    </xf>
    <xf numFmtId="0" fontId="44" fillId="0" borderId="15" xfId="15" applyFont="1" applyBorder="1" applyAlignment="1">
      <alignment horizontal="right"/>
    </xf>
    <xf numFmtId="0" fontId="46" fillId="8" borderId="0" xfId="15" applyFont="1" applyFill="1"/>
    <xf numFmtId="0" fontId="6" fillId="19" borderId="0" xfId="0" applyFont="1" applyFill="1"/>
    <xf numFmtId="7" fontId="5" fillId="18" borderId="0" xfId="0" applyNumberFormat="1" applyFont="1" applyFill="1" applyAlignment="1">
      <alignment horizontal="center"/>
    </xf>
    <xf numFmtId="49" fontId="15" fillId="0" borderId="0" xfId="0" applyNumberFormat="1" applyFont="1" applyProtection="1">
      <protection locked="0"/>
    </xf>
    <xf numFmtId="174" fontId="28" fillId="0" borderId="33" xfId="0" applyNumberFormat="1" applyFont="1" applyBorder="1" applyAlignment="1" applyProtection="1">
      <alignment horizontal="center"/>
      <protection locked="0"/>
    </xf>
    <xf numFmtId="10" fontId="28" fillId="22" borderId="0" xfId="25" applyNumberFormat="1" applyFont="1" applyFill="1" applyBorder="1" applyAlignment="1" applyProtection="1">
      <alignment horizontal="center"/>
    </xf>
    <xf numFmtId="165" fontId="39" fillId="22" borderId="0" xfId="15" applyNumberFormat="1" applyFont="1" applyFill="1" applyAlignment="1" applyProtection="1">
      <alignment vertical="center"/>
      <protection locked="0"/>
    </xf>
    <xf numFmtId="165" fontId="6" fillId="22" borderId="0" xfId="15" applyNumberFormat="1" applyFont="1" applyFill="1" applyAlignment="1">
      <alignment vertical="center"/>
    </xf>
    <xf numFmtId="0" fontId="47" fillId="8" borderId="0" xfId="0" applyFont="1" applyFill="1"/>
    <xf numFmtId="10" fontId="28" fillId="22" borderId="0" xfId="21" applyNumberFormat="1" applyFont="1" applyFill="1" applyBorder="1" applyAlignment="1" applyProtection="1">
      <protection locked="0"/>
    </xf>
    <xf numFmtId="10" fontId="28" fillId="22" borderId="20" xfId="25" applyNumberFormat="1" applyFont="1" applyFill="1" applyBorder="1" applyAlignment="1" applyProtection="1">
      <alignment horizontal="center"/>
    </xf>
    <xf numFmtId="10" fontId="28" fillId="22" borderId="2" xfId="25" applyNumberFormat="1" applyFont="1" applyFill="1" applyBorder="1" applyAlignment="1" applyProtection="1">
      <alignment horizontal="center"/>
    </xf>
    <xf numFmtId="2" fontId="11" fillId="2" borderId="0" xfId="15" applyNumberFormat="1" applyFont="1" applyFill="1" applyAlignment="1">
      <alignment horizontal="center"/>
    </xf>
    <xf numFmtId="0" fontId="7" fillId="12" borderId="0" xfId="0" applyFont="1" applyFill="1" applyProtection="1">
      <protection locked="0"/>
    </xf>
    <xf numFmtId="0" fontId="7" fillId="12" borderId="0" xfId="0" applyFont="1" applyFill="1"/>
    <xf numFmtId="0" fontId="23" fillId="0" borderId="0" xfId="0" applyFont="1" applyAlignment="1">
      <alignment horizontal="right" vertical="top"/>
    </xf>
    <xf numFmtId="0" fontId="49" fillId="0" borderId="0" xfId="0" applyFont="1" applyAlignment="1">
      <alignment horizontal="right"/>
    </xf>
    <xf numFmtId="0" fontId="6" fillId="2" borderId="0" xfId="0" applyFont="1" applyFill="1" applyAlignment="1">
      <alignment horizontal="right"/>
    </xf>
    <xf numFmtId="164" fontId="6" fillId="0" borderId="0" xfId="0" applyNumberFormat="1" applyFont="1" applyAlignment="1">
      <alignment horizontal="right"/>
    </xf>
    <xf numFmtId="0" fontId="50" fillId="0" borderId="0" xfId="0" applyFont="1" applyAlignment="1">
      <alignment horizontal="right"/>
    </xf>
    <xf numFmtId="0" fontId="11" fillId="15" borderId="0" xfId="0" applyFont="1" applyFill="1"/>
    <xf numFmtId="0" fontId="5" fillId="15" borderId="0" xfId="0" applyFont="1" applyFill="1"/>
    <xf numFmtId="0" fontId="25" fillId="7" borderId="0" xfId="0" applyFont="1" applyFill="1" applyAlignment="1">
      <alignment wrapText="1"/>
    </xf>
    <xf numFmtId="0" fontId="5" fillId="23" borderId="0" xfId="0" applyFont="1" applyFill="1"/>
    <xf numFmtId="0" fontId="15" fillId="0" borderId="20" xfId="0" applyFont="1" applyBorder="1" applyAlignment="1" applyProtection="1">
      <alignment horizontal="left"/>
      <protection locked="0"/>
    </xf>
    <xf numFmtId="0" fontId="7" fillId="0" borderId="20" xfId="0" applyFont="1" applyBorder="1"/>
    <xf numFmtId="0" fontId="11" fillId="0" borderId="20" xfId="0" applyFont="1" applyBorder="1"/>
    <xf numFmtId="0" fontId="48" fillId="10" borderId="0" xfId="0" applyFont="1" applyFill="1" applyAlignment="1" applyProtection="1">
      <alignment horizontal="center"/>
      <protection locked="0"/>
    </xf>
    <xf numFmtId="0" fontId="54" fillId="8" borderId="0" xfId="0" applyFont="1" applyFill="1"/>
    <xf numFmtId="0" fontId="55" fillId="8" borderId="0" xfId="0" applyFont="1" applyFill="1"/>
    <xf numFmtId="0" fontId="11" fillId="3" borderId="20" xfId="0" applyFont="1" applyFill="1" applyBorder="1"/>
    <xf numFmtId="165" fontId="15" fillId="0" borderId="20" xfId="15" applyNumberFormat="1" applyFont="1" applyBorder="1"/>
    <xf numFmtId="165" fontId="15" fillId="0" borderId="0" xfId="15" applyNumberFormat="1" applyFont="1"/>
    <xf numFmtId="165" fontId="7" fillId="0" borderId="0" xfId="15" applyNumberFormat="1" applyFont="1" applyAlignment="1">
      <alignment horizontal="right"/>
    </xf>
    <xf numFmtId="165" fontId="5" fillId="0" borderId="20" xfId="15" applyNumberFormat="1" applyBorder="1"/>
    <xf numFmtId="0" fontId="15" fillId="0" borderId="20" xfId="0" applyFont="1" applyBorder="1" applyAlignment="1">
      <alignment horizontal="left"/>
    </xf>
    <xf numFmtId="0" fontId="56" fillId="8" borderId="0" xfId="15" applyFont="1" applyFill="1"/>
    <xf numFmtId="0" fontId="54" fillId="8" borderId="0" xfId="15" applyFont="1" applyFill="1"/>
    <xf numFmtId="0" fontId="55" fillId="8" borderId="0" xfId="15" applyFont="1" applyFill="1"/>
    <xf numFmtId="0" fontId="53" fillId="10" borderId="0" xfId="15" applyFont="1" applyFill="1"/>
    <xf numFmtId="7" fontId="3" fillId="10" borderId="0" xfId="15" applyNumberFormat="1" applyFont="1" applyFill="1"/>
    <xf numFmtId="0" fontId="3" fillId="10" borderId="0" xfId="15" applyFont="1" applyFill="1"/>
    <xf numFmtId="0" fontId="57" fillId="10" borderId="0" xfId="15" applyFont="1" applyFill="1"/>
    <xf numFmtId="0" fontId="48" fillId="8" borderId="0" xfId="0" applyFont="1" applyFill="1"/>
    <xf numFmtId="0" fontId="58" fillId="10" borderId="0" xfId="15" applyFont="1" applyFill="1"/>
    <xf numFmtId="0" fontId="3" fillId="11" borderId="0" xfId="15" applyFont="1" applyFill="1"/>
    <xf numFmtId="0" fontId="11" fillId="28" borderId="31" xfId="0" applyFont="1" applyFill="1" applyBorder="1"/>
    <xf numFmtId="0" fontId="11" fillId="29" borderId="52" xfId="0" applyFont="1" applyFill="1" applyBorder="1"/>
    <xf numFmtId="0" fontId="11" fillId="30" borderId="31" xfId="0" applyFont="1" applyFill="1" applyBorder="1" applyAlignment="1" applyProtection="1">
      <alignment horizontal="center"/>
      <protection locked="0"/>
    </xf>
    <xf numFmtId="0" fontId="11" fillId="29" borderId="52" xfId="0" applyFont="1" applyFill="1" applyBorder="1" applyAlignment="1">
      <alignment horizontal="center"/>
    </xf>
    <xf numFmtId="0" fontId="15" fillId="30" borderId="20" xfId="0" applyFont="1" applyFill="1" applyBorder="1" applyAlignment="1" applyProtection="1">
      <alignment horizontal="center"/>
      <protection locked="0"/>
    </xf>
    <xf numFmtId="0" fontId="15" fillId="29" borderId="53" xfId="0" applyFont="1" applyFill="1" applyBorder="1" applyAlignment="1" applyProtection="1">
      <alignment horizontal="center"/>
      <protection locked="0"/>
    </xf>
    <xf numFmtId="0" fontId="15" fillId="30" borderId="2" xfId="0" applyFont="1" applyFill="1" applyBorder="1" applyAlignment="1" applyProtection="1">
      <alignment horizontal="center"/>
      <protection locked="0"/>
    </xf>
    <xf numFmtId="0" fontId="15" fillId="29" borderId="54" xfId="0" applyFont="1" applyFill="1" applyBorder="1" applyAlignment="1" applyProtection="1">
      <alignment horizontal="center"/>
      <protection locked="0"/>
    </xf>
    <xf numFmtId="0" fontId="15" fillId="30" borderId="33" xfId="0" applyFont="1" applyFill="1" applyBorder="1" applyAlignment="1" applyProtection="1">
      <alignment horizontal="center"/>
      <protection locked="0"/>
    </xf>
    <xf numFmtId="0" fontId="15" fillId="29" borderId="55" xfId="0" applyFont="1" applyFill="1" applyBorder="1" applyAlignment="1" applyProtection="1">
      <alignment horizontal="center"/>
      <protection locked="0"/>
    </xf>
    <xf numFmtId="0" fontId="15" fillId="28" borderId="31" xfId="0" applyFont="1" applyFill="1" applyBorder="1" applyAlignment="1" applyProtection="1">
      <alignment horizontal="center"/>
      <protection locked="0"/>
    </xf>
    <xf numFmtId="0" fontId="15" fillId="29" borderId="52" xfId="0" applyFont="1" applyFill="1" applyBorder="1" applyAlignment="1" applyProtection="1">
      <alignment horizontal="center"/>
      <protection locked="0"/>
    </xf>
    <xf numFmtId="0" fontId="11" fillId="28" borderId="31" xfId="0" applyFont="1" applyFill="1" applyBorder="1" applyAlignment="1" applyProtection="1">
      <alignment horizontal="center"/>
      <protection locked="0"/>
    </xf>
    <xf numFmtId="0" fontId="58" fillId="27" borderId="0" xfId="0" applyFont="1" applyFill="1" applyAlignment="1">
      <alignment vertical="center"/>
    </xf>
    <xf numFmtId="0" fontId="58" fillId="27" borderId="0" xfId="0" applyFont="1" applyFill="1"/>
    <xf numFmtId="0" fontId="59" fillId="19" borderId="0" xfId="0" applyFont="1" applyFill="1"/>
    <xf numFmtId="167" fontId="18" fillId="0" borderId="2" xfId="21" applyNumberFormat="1" applyFont="1" applyFill="1" applyBorder="1" applyAlignment="1" applyProtection="1">
      <alignment horizontal="left"/>
      <protection locked="0"/>
    </xf>
    <xf numFmtId="0" fontId="28" fillId="10" borderId="7" xfId="15" applyFont="1" applyFill="1" applyBorder="1" applyAlignment="1">
      <alignment horizontal="right"/>
    </xf>
    <xf numFmtId="7" fontId="28" fillId="10" borderId="7" xfId="15" applyNumberFormat="1" applyFont="1" applyFill="1" applyBorder="1" applyAlignment="1">
      <alignment horizontal="left"/>
    </xf>
    <xf numFmtId="170" fontId="28" fillId="10" borderId="7" xfId="15" applyNumberFormat="1" applyFont="1" applyFill="1" applyBorder="1" applyAlignment="1">
      <alignment horizontal="right"/>
    </xf>
    <xf numFmtId="38" fontId="6" fillId="3" borderId="2" xfId="15" applyNumberFormat="1" applyFont="1" applyFill="1" applyBorder="1" applyAlignment="1" applyProtection="1">
      <alignment horizontal="right"/>
      <protection locked="0"/>
    </xf>
    <xf numFmtId="0" fontId="36" fillId="2" borderId="0" xfId="15" applyFont="1" applyFill="1"/>
    <xf numFmtId="0" fontId="37" fillId="22" borderId="0" xfId="15" applyFont="1" applyFill="1"/>
    <xf numFmtId="0" fontId="49" fillId="0" borderId="0" xfId="0" applyFont="1" applyAlignment="1">
      <alignment horizontal="left" vertical="top"/>
    </xf>
    <xf numFmtId="0" fontId="49" fillId="0" borderId="0" xfId="0" applyFont="1" applyAlignment="1">
      <alignment horizontal="left"/>
    </xf>
    <xf numFmtId="0" fontId="11" fillId="2" borderId="15" xfId="0" applyFont="1" applyFill="1" applyBorder="1" applyAlignment="1">
      <alignment horizontal="right"/>
    </xf>
    <xf numFmtId="7" fontId="11" fillId="2" borderId="7" xfId="23" applyFont="1" applyBorder="1" applyAlignment="1">
      <alignment horizontal="right"/>
    </xf>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38" fontId="15" fillId="0" borderId="20" xfId="0" applyNumberFormat="1" applyFont="1" applyBorder="1" applyAlignment="1" applyProtection="1">
      <alignment horizontal="left"/>
      <protection locked="0"/>
    </xf>
    <xf numFmtId="8" fontId="15" fillId="0" borderId="20" xfId="0" applyNumberFormat="1" applyFont="1" applyBorder="1" applyAlignment="1" applyProtection="1">
      <alignment horizontal="center"/>
      <protection locked="0"/>
    </xf>
    <xf numFmtId="8" fontId="11" fillId="0" borderId="0" xfId="0" applyNumberFormat="1" applyFont="1" applyAlignment="1">
      <alignment horizontal="center"/>
    </xf>
    <xf numFmtId="9" fontId="15" fillId="0" borderId="2" xfId="0" applyNumberFormat="1" applyFont="1" applyBorder="1" applyAlignment="1" applyProtection="1">
      <alignment horizontal="center"/>
      <protection locked="0"/>
    </xf>
    <xf numFmtId="175" fontId="51" fillId="23" borderId="0" xfId="0" applyNumberFormat="1" applyFont="1" applyFill="1" applyAlignment="1">
      <alignment horizontal="right"/>
    </xf>
    <xf numFmtId="175" fontId="51" fillId="23" borderId="13" xfId="0" applyNumberFormat="1" applyFont="1" applyFill="1" applyBorder="1" applyAlignment="1">
      <alignment horizontal="left"/>
    </xf>
    <xf numFmtId="175" fontId="51" fillId="23" borderId="0" xfId="0" applyNumberFormat="1" applyFont="1" applyFill="1" applyAlignment="1">
      <alignment horizontal="left"/>
    </xf>
    <xf numFmtId="9" fontId="15" fillId="0" borderId="20" xfId="0" applyNumberFormat="1" applyFont="1" applyBorder="1" applyAlignment="1" applyProtection="1">
      <alignment horizontal="center"/>
      <protection locked="0"/>
    </xf>
    <xf numFmtId="7" fontId="24" fillId="0" borderId="15" xfId="3" applyFont="1" applyFill="1" applyBorder="1" applyAlignment="1">
      <alignment horizontal="center"/>
    </xf>
    <xf numFmtId="7" fontId="32" fillId="0" borderId="15" xfId="3" applyFont="1" applyFill="1" applyBorder="1" applyAlignment="1">
      <alignment horizontal="center"/>
    </xf>
    <xf numFmtId="0" fontId="7" fillId="0" borderId="0" xfId="0" applyFont="1" applyAlignment="1">
      <alignment horizontal="center"/>
    </xf>
    <xf numFmtId="0" fontId="7" fillId="0" borderId="28" xfId="0" applyFont="1" applyBorder="1" applyAlignment="1">
      <alignment horizontal="center"/>
    </xf>
    <xf numFmtId="49" fontId="15" fillId="0" borderId="20" xfId="0" applyNumberFormat="1" applyFont="1" applyBorder="1" applyAlignment="1" applyProtection="1">
      <alignment horizontal="left" shrinkToFit="1"/>
      <protection locked="0"/>
    </xf>
    <xf numFmtId="49" fontId="15" fillId="0" borderId="2" xfId="0" applyNumberFormat="1" applyFont="1" applyBorder="1" applyAlignment="1" applyProtection="1">
      <alignment horizontal="left"/>
      <protection locked="0"/>
    </xf>
    <xf numFmtId="38" fontId="15" fillId="0" borderId="2" xfId="0" applyNumberFormat="1" applyFont="1" applyBorder="1" applyAlignment="1" applyProtection="1">
      <alignment horizontal="left"/>
      <protection locked="0"/>
    </xf>
    <xf numFmtId="7" fontId="6" fillId="2" borderId="15" xfId="3" applyFont="1" applyBorder="1" applyAlignment="1">
      <alignment horizontal="center"/>
    </xf>
    <xf numFmtId="7" fontId="6" fillId="0" borderId="15" xfId="3" applyFont="1" applyFill="1" applyBorder="1" applyAlignment="1">
      <alignment horizontal="center"/>
    </xf>
    <xf numFmtId="8" fontId="15" fillId="0" borderId="37" xfId="0" applyNumberFormat="1" applyFont="1" applyBorder="1" applyAlignment="1" applyProtection="1">
      <alignment horizontal="left" vertical="center"/>
      <protection locked="0"/>
    </xf>
    <xf numFmtId="8" fontId="15" fillId="0" borderId="10" xfId="0" applyNumberFormat="1" applyFont="1" applyBorder="1" applyAlignment="1" applyProtection="1">
      <alignment horizontal="left" vertical="center"/>
      <protection locked="0"/>
    </xf>
    <xf numFmtId="8" fontId="15" fillId="0" borderId="30" xfId="0" applyNumberFormat="1" applyFont="1" applyBorder="1" applyAlignment="1" applyProtection="1">
      <alignment horizontal="left" vertical="center"/>
      <protection locked="0"/>
    </xf>
    <xf numFmtId="8" fontId="15" fillId="0" borderId="5" xfId="0" applyNumberFormat="1" applyFont="1" applyBorder="1" applyAlignment="1" applyProtection="1">
      <alignment horizontal="left" vertical="center"/>
      <protection locked="0"/>
    </xf>
    <xf numFmtId="8" fontId="15" fillId="0" borderId="2" xfId="0" applyNumberFormat="1" applyFont="1" applyBorder="1" applyAlignment="1" applyProtection="1">
      <alignment horizontal="left" vertical="center"/>
      <protection locked="0"/>
    </xf>
    <xf numFmtId="8" fontId="15" fillId="0" borderId="17" xfId="0" applyNumberFormat="1" applyFont="1" applyBorder="1" applyAlignment="1" applyProtection="1">
      <alignment horizontal="left" vertical="center"/>
      <protection locked="0"/>
    </xf>
    <xf numFmtId="8" fontId="15" fillId="0" borderId="36" xfId="0" applyNumberFormat="1" applyFont="1" applyBorder="1" applyAlignment="1" applyProtection="1">
      <alignment horizontal="left" vertical="center"/>
      <protection locked="0"/>
    </xf>
    <xf numFmtId="8" fontId="15" fillId="0" borderId="7" xfId="0" applyNumberFormat="1" applyFont="1" applyBorder="1" applyAlignment="1" applyProtection="1">
      <alignment horizontal="left" vertical="center"/>
      <protection locked="0"/>
    </xf>
    <xf numFmtId="8" fontId="15" fillId="0" borderId="35" xfId="0" applyNumberFormat="1" applyFont="1" applyBorder="1" applyAlignment="1" applyProtection="1">
      <alignment horizontal="left" vertical="center"/>
      <protection locked="0"/>
    </xf>
    <xf numFmtId="0" fontId="11"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11" fillId="12" borderId="28"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26" fillId="12" borderId="31" xfId="0" applyFont="1" applyFill="1" applyBorder="1" applyAlignment="1">
      <alignment horizontal="left" vertical="center"/>
    </xf>
    <xf numFmtId="0" fontId="26" fillId="12" borderId="38" xfId="0" applyFont="1" applyFill="1" applyBorder="1" applyAlignment="1">
      <alignment horizontal="left" vertical="center"/>
    </xf>
    <xf numFmtId="0" fontId="27" fillId="9" borderId="38" xfId="0" applyFont="1" applyFill="1" applyBorder="1" applyAlignment="1" applyProtection="1">
      <alignment horizontal="center"/>
      <protection locked="0"/>
    </xf>
    <xf numFmtId="0" fontId="27" fillId="9" borderId="39" xfId="0" applyFont="1" applyFill="1" applyBorder="1" applyAlignment="1" applyProtection="1">
      <alignment horizontal="center"/>
      <protection locked="0"/>
    </xf>
    <xf numFmtId="0" fontId="52" fillId="0" borderId="28" xfId="0" applyFont="1" applyBorder="1" applyAlignment="1">
      <alignment horizontal="center" vertical="center"/>
    </xf>
    <xf numFmtId="165" fontId="15" fillId="0" borderId="2" xfId="0" applyNumberFormat="1" applyFont="1" applyBorder="1" applyAlignment="1" applyProtection="1">
      <alignment horizontal="left"/>
      <protection locked="0"/>
    </xf>
    <xf numFmtId="0" fontId="25" fillId="7" borderId="0" xfId="15" applyFont="1" applyFill="1" applyAlignment="1">
      <alignment horizontal="center" wrapText="1"/>
    </xf>
    <xf numFmtId="0" fontId="11" fillId="12" borderId="15" xfId="15" applyFont="1" applyFill="1" applyBorder="1" applyAlignment="1">
      <alignment horizontal="left" wrapText="1"/>
    </xf>
    <xf numFmtId="0" fontId="11" fillId="12" borderId="16" xfId="15" applyFont="1" applyFill="1" applyBorder="1" applyAlignment="1">
      <alignment horizontal="left" wrapText="1"/>
    </xf>
    <xf numFmtId="0" fontId="26" fillId="12" borderId="31" xfId="15" applyFont="1" applyFill="1" applyBorder="1" applyAlignment="1">
      <alignment horizontal="left" vertical="center"/>
    </xf>
    <xf numFmtId="0" fontId="26" fillId="12" borderId="38" xfId="15" applyFont="1" applyFill="1" applyBorder="1" applyAlignment="1">
      <alignment horizontal="left" vertical="center"/>
    </xf>
    <xf numFmtId="0" fontId="27" fillId="9" borderId="38" xfId="0" applyFont="1" applyFill="1" applyBorder="1" applyAlignment="1">
      <alignment horizontal="center"/>
    </xf>
    <xf numFmtId="0" fontId="27" fillId="9" borderId="39" xfId="0" applyFont="1" applyFill="1" applyBorder="1" applyAlignment="1">
      <alignment horizontal="center"/>
    </xf>
    <xf numFmtId="165" fontId="15" fillId="0" borderId="20" xfId="15" applyNumberFormat="1" applyFont="1" applyBorder="1" applyAlignment="1">
      <alignment horizontal="left"/>
    </xf>
    <xf numFmtId="165" fontId="39" fillId="22" borderId="20" xfId="15" applyNumberFormat="1" applyFont="1" applyFill="1" applyBorder="1" applyAlignment="1" applyProtection="1">
      <alignment horizontal="left" vertical="center"/>
      <protection locked="0"/>
    </xf>
    <xf numFmtId="165" fontId="6" fillId="22" borderId="0" xfId="15" applyNumberFormat="1" applyFont="1" applyFill="1" applyAlignment="1">
      <alignment horizontal="left" vertical="center"/>
    </xf>
    <xf numFmtId="0" fontId="11" fillId="12" borderId="28" xfId="15" applyFont="1" applyFill="1" applyBorder="1" applyAlignment="1">
      <alignment horizontal="center" wrapText="1"/>
    </xf>
    <xf numFmtId="0" fontId="11" fillId="12" borderId="15" xfId="15" applyFont="1" applyFill="1" applyBorder="1" applyAlignment="1">
      <alignment horizontal="center" wrapText="1"/>
    </xf>
    <xf numFmtId="0" fontId="11" fillId="24" borderId="28" xfId="15" applyFont="1" applyFill="1" applyBorder="1" applyAlignment="1">
      <alignment horizontal="center" vertical="center"/>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11" fillId="13" borderId="30" xfId="0" applyFont="1" applyFill="1" applyBorder="1" applyAlignment="1">
      <alignment horizontal="center"/>
    </xf>
    <xf numFmtId="0" fontId="6" fillId="0" borderId="7" xfId="0" applyFont="1" applyBorder="1" applyAlignment="1" applyProtection="1">
      <alignment horizontal="left" vertical="center" shrinkToFit="1"/>
      <protection locked="0"/>
    </xf>
    <xf numFmtId="0" fontId="58" fillId="25" borderId="0" xfId="0" applyFont="1" applyFill="1" applyAlignment="1">
      <alignment horizontal="center" textRotation="90" wrapText="1"/>
    </xf>
    <xf numFmtId="0" fontId="58" fillId="26" borderId="0" xfId="0" applyFont="1" applyFill="1" applyAlignment="1">
      <alignment horizontal="center" textRotation="90" wrapText="1"/>
    </xf>
    <xf numFmtId="165" fontId="15" fillId="0" borderId="2" xfId="0" applyNumberFormat="1" applyFont="1" applyBorder="1" applyAlignment="1">
      <alignment horizontal="left"/>
    </xf>
    <xf numFmtId="0" fontId="26" fillId="12" borderId="31" xfId="0" applyFont="1" applyFill="1" applyBorder="1" applyAlignment="1" applyProtection="1">
      <alignment horizontal="left"/>
      <protection locked="0"/>
    </xf>
    <xf numFmtId="0" fontId="26" fillId="12" borderId="38" xfId="0" applyFont="1" applyFill="1" applyBorder="1" applyAlignment="1" applyProtection="1">
      <alignment horizontal="left"/>
      <protection locked="0"/>
    </xf>
    <xf numFmtId="0" fontId="15" fillId="3" borderId="5" xfId="15" applyFont="1" applyFill="1" applyBorder="1" applyAlignment="1" applyProtection="1">
      <alignment horizontal="center"/>
      <protection locked="0"/>
    </xf>
    <xf numFmtId="0" fontId="15" fillId="3" borderId="2" xfId="15" applyFont="1" applyFill="1" applyBorder="1" applyAlignment="1" applyProtection="1">
      <alignment horizontal="center"/>
      <protection locked="0"/>
    </xf>
    <xf numFmtId="0" fontId="15" fillId="3" borderId="4" xfId="15" applyFont="1" applyFill="1" applyBorder="1" applyAlignment="1" applyProtection="1">
      <alignment horizontal="center"/>
      <protection locked="0"/>
    </xf>
    <xf numFmtId="170" fontId="15" fillId="3" borderId="2" xfId="15" applyNumberFormat="1" applyFont="1" applyFill="1" applyBorder="1" applyAlignment="1" applyProtection="1">
      <alignment horizontal="center"/>
      <protection locked="0"/>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170" fontId="15" fillId="3" borderId="5" xfId="15" applyNumberFormat="1" applyFont="1" applyFill="1" applyBorder="1" applyAlignment="1" applyProtection="1">
      <alignment horizontal="center"/>
      <protection locked="0"/>
    </xf>
    <xf numFmtId="170" fontId="15" fillId="3" borderId="4" xfId="15" applyNumberFormat="1" applyFont="1" applyFill="1" applyBorder="1" applyAlignment="1" applyProtection="1">
      <alignment horizontal="center"/>
      <protection locked="0"/>
    </xf>
    <xf numFmtId="7" fontId="15" fillId="11" borderId="5" xfId="3" applyFont="1" applyFill="1" applyBorder="1"/>
    <xf numFmtId="7" fontId="15" fillId="11" borderId="17" xfId="3" applyFont="1" applyFill="1" applyBorder="1"/>
    <xf numFmtId="0" fontId="33" fillId="9" borderId="38" xfId="15" applyFont="1" applyFill="1" applyBorder="1" applyAlignment="1">
      <alignment horizontal="center" vertical="center"/>
    </xf>
    <xf numFmtId="0" fontId="33" fillId="9" borderId="39" xfId="15" applyFont="1" applyFill="1" applyBorder="1" applyAlignment="1">
      <alignment horizontal="center" vertical="center"/>
    </xf>
    <xf numFmtId="165" fontId="15" fillId="3" borderId="2" xfId="0" applyNumberFormat="1" applyFont="1" applyFill="1" applyBorder="1" applyAlignment="1">
      <alignment horizontal="left"/>
    </xf>
    <xf numFmtId="7" fontId="15" fillId="11" borderId="5" xfId="3" applyFont="1" applyFill="1" applyBorder="1" applyProtection="1">
      <protection locked="0"/>
    </xf>
    <xf numFmtId="7" fontId="15" fillId="11" borderId="17" xfId="3" applyFont="1" applyFill="1" applyBorder="1" applyProtection="1">
      <protection locked="0"/>
    </xf>
    <xf numFmtId="0" fontId="7" fillId="12" borderId="25" xfId="15" applyFont="1" applyFill="1" applyBorder="1" applyAlignment="1">
      <alignment horizontal="center"/>
    </xf>
    <xf numFmtId="0" fontId="7" fillId="12" borderId="8" xfId="15" applyFont="1" applyFill="1" applyBorder="1" applyAlignment="1">
      <alignment horizontal="center"/>
    </xf>
    <xf numFmtId="7" fontId="11" fillId="11" borderId="36" xfId="3" applyFont="1" applyFill="1" applyBorder="1"/>
    <xf numFmtId="7" fontId="11" fillId="11" borderId="35" xfId="3" applyFont="1" applyFill="1" applyBorder="1"/>
    <xf numFmtId="0" fontId="7" fillId="12" borderId="18" xfId="15" applyFont="1" applyFill="1" applyBorder="1" applyAlignment="1">
      <alignment horizontal="center"/>
    </xf>
    <xf numFmtId="0" fontId="7" fillId="12" borderId="29" xfId="15" applyFont="1" applyFill="1" applyBorder="1" applyAlignment="1">
      <alignment horizontal="center"/>
    </xf>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25" xfId="15" applyFont="1" applyFill="1" applyBorder="1" applyAlignment="1">
      <alignment horizontal="center"/>
    </xf>
    <xf numFmtId="0" fontId="7" fillId="7" borderId="8" xfId="15" applyFont="1" applyFill="1" applyBorder="1" applyAlignment="1">
      <alignment horizontal="center"/>
    </xf>
    <xf numFmtId="7" fontId="15" fillId="8" borderId="5" xfId="3" applyFont="1" applyFill="1" applyBorder="1"/>
    <xf numFmtId="7" fontId="15" fillId="8" borderId="17" xfId="3" applyFont="1" applyFill="1" applyBorder="1"/>
    <xf numFmtId="7" fontId="11" fillId="8" borderId="36" xfId="3" applyFont="1" applyFill="1" applyBorder="1"/>
    <xf numFmtId="7" fontId="11" fillId="8" borderId="35" xfId="3" applyFont="1" applyFill="1" applyBorder="1"/>
    <xf numFmtId="171" fontId="15" fillId="3" borderId="2" xfId="15" applyNumberFormat="1" applyFont="1" applyFill="1" applyBorder="1" applyAlignment="1" applyProtection="1">
      <alignment horizontal="center"/>
      <protection locked="0"/>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12" borderId="30" xfId="15" applyFont="1" applyFill="1" applyBorder="1" applyAlignment="1">
      <alignment horizontal="center"/>
    </xf>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7" fillId="14" borderId="31" xfId="3" applyFont="1" applyFill="1" applyBorder="1" applyAlignment="1">
      <alignment vertical="center"/>
    </xf>
    <xf numFmtId="7" fontId="7" fillId="14" borderId="39" xfId="3" applyFont="1" applyFill="1" applyBorder="1" applyAlignment="1">
      <alignment vertical="center"/>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18" xfId="15" applyFont="1" applyFill="1" applyBorder="1" applyAlignment="1">
      <alignment horizontal="center"/>
    </xf>
    <xf numFmtId="0" fontId="7" fillId="7" borderId="29" xfId="15" applyFont="1" applyFill="1" applyBorder="1" applyAlignment="1">
      <alignment horizontal="center"/>
    </xf>
    <xf numFmtId="0" fontId="15" fillId="7" borderId="5" xfId="15" applyFont="1" applyFill="1" applyBorder="1" applyAlignment="1">
      <alignment horizontal="center"/>
    </xf>
    <xf numFmtId="0" fontId="15" fillId="7" borderId="2" xfId="15" applyFont="1" applyFill="1" applyBorder="1" applyAlignment="1">
      <alignment horizontal="center"/>
    </xf>
    <xf numFmtId="0" fontId="15" fillId="7" borderId="4" xfId="15" applyFont="1" applyFill="1" applyBorder="1" applyAlignment="1">
      <alignment horizontal="center"/>
    </xf>
    <xf numFmtId="170" fontId="15"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30" xfId="15" applyFont="1" applyFill="1" applyBorder="1" applyAlignment="1">
      <alignment horizontal="center"/>
    </xf>
    <xf numFmtId="171" fontId="15" fillId="7" borderId="2" xfId="15" applyNumberFormat="1" applyFont="1" applyFill="1" applyBorder="1" applyAlignment="1">
      <alignment horizontal="center"/>
    </xf>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171" fontId="15" fillId="3" borderId="5" xfId="15" applyNumberFormat="1" applyFont="1" applyFill="1" applyBorder="1" applyAlignment="1" applyProtection="1">
      <alignment horizontal="center"/>
      <protection locked="0"/>
    </xf>
    <xf numFmtId="171" fontId="15" fillId="3" borderId="4" xfId="15" applyNumberFormat="1" applyFont="1" applyFill="1" applyBorder="1" applyAlignment="1" applyProtection="1">
      <alignment horizontal="center"/>
      <protection locked="0"/>
    </xf>
    <xf numFmtId="0" fontId="26" fillId="10" borderId="31" xfId="15" applyFont="1" applyFill="1" applyBorder="1" applyAlignment="1">
      <alignment horizontal="left" vertical="center"/>
    </xf>
    <xf numFmtId="0" fontId="26" fillId="10" borderId="38" xfId="15" applyFont="1" applyFill="1" applyBorder="1" applyAlignment="1">
      <alignment horizontal="left" vertical="center"/>
    </xf>
    <xf numFmtId="0" fontId="15" fillId="0" borderId="20" xfId="0" applyFont="1" applyBorder="1" applyAlignment="1">
      <alignment horizontal="center"/>
    </xf>
    <xf numFmtId="166" fontId="15" fillId="0" borderId="2" xfId="0" applyNumberFormat="1" applyFont="1" applyBorder="1" applyAlignment="1">
      <alignment horizontal="center"/>
    </xf>
    <xf numFmtId="3" fontId="5" fillId="3" borderId="5" xfId="22" applyNumberFormat="1" applyFont="1" applyFill="1" applyBorder="1" applyAlignment="1" applyProtection="1">
      <alignment horizontal="center"/>
    </xf>
    <xf numFmtId="3" fontId="5" fillId="3" borderId="2" xfId="22" applyNumberFormat="1" applyFont="1" applyFill="1" applyBorder="1" applyAlignment="1" applyProtection="1">
      <alignment horizontal="center"/>
    </xf>
    <xf numFmtId="3" fontId="5" fillId="3" borderId="4" xfId="22" applyNumberFormat="1" applyFont="1" applyFill="1" applyBorder="1" applyAlignment="1" applyProtection="1">
      <alignment horizontal="center"/>
    </xf>
    <xf numFmtId="7" fontId="5" fillId="11" borderId="2" xfId="3" applyFont="1" applyFill="1" applyBorder="1" applyAlignment="1">
      <alignment horizontal="right" indent="1"/>
    </xf>
    <xf numFmtId="7" fontId="5" fillId="11" borderId="17" xfId="3" applyFont="1" applyFill="1" applyBorder="1" applyAlignment="1">
      <alignment horizontal="right" indent="1"/>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7" fontId="2" fillId="15" borderId="38" xfId="3" applyFont="1" applyFill="1" applyBorder="1" applyAlignment="1">
      <alignment horizontal="center" vertical="center"/>
    </xf>
    <xf numFmtId="7" fontId="2" fillId="15" borderId="39" xfId="3" applyFont="1" applyFill="1" applyBorder="1" applyAlignment="1">
      <alignment horizontal="center" vertical="center"/>
    </xf>
    <xf numFmtId="7" fontId="7" fillId="11" borderId="7" xfId="3" applyFont="1" applyFill="1" applyBorder="1" applyAlignment="1">
      <alignment horizontal="center"/>
    </xf>
    <xf numFmtId="7" fontId="7" fillId="11" borderId="35" xfId="3" applyFont="1" applyFill="1" applyBorder="1" applyAlignment="1">
      <alignment horizontal="center"/>
    </xf>
    <xf numFmtId="10" fontId="18" fillId="3" borderId="2" xfId="21" applyNumberFormat="1" applyFont="1" applyFill="1" applyBorder="1" applyAlignment="1" applyProtection="1">
      <alignment horizontal="right"/>
    </xf>
    <xf numFmtId="7" fontId="5" fillId="11" borderId="33" xfId="3" applyFont="1" applyFill="1" applyBorder="1"/>
    <xf numFmtId="7" fontId="5" fillId="11" borderId="43" xfId="3" applyFont="1" applyFill="1" applyBorder="1"/>
    <xf numFmtId="10" fontId="18" fillId="3" borderId="2" xfId="21" applyNumberFormat="1" applyFont="1" applyFill="1" applyBorder="1" applyAlignment="1" applyProtection="1">
      <alignment horizontal="left"/>
    </xf>
    <xf numFmtId="8" fontId="5" fillId="3" borderId="2" xfId="15" applyNumberFormat="1" applyFill="1" applyBorder="1" applyAlignment="1">
      <alignment horizontal="left"/>
    </xf>
    <xf numFmtId="10" fontId="5" fillId="3" borderId="2" xfId="21" applyNumberFormat="1" applyFont="1" applyFill="1" applyBorder="1" applyAlignment="1" applyProtection="1">
      <alignment horizontal="left"/>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5" fillId="11" borderId="2" xfId="3" applyFont="1" applyFill="1" applyBorder="1"/>
    <xf numFmtId="7" fontId="5" fillId="11" borderId="17" xfId="3" applyFont="1" applyFill="1" applyBorder="1"/>
    <xf numFmtId="0" fontId="15" fillId="10" borderId="7" xfId="15" applyFont="1" applyFill="1" applyBorder="1" applyAlignment="1">
      <alignment horizontal="center"/>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7" fontId="15" fillId="11" borderId="5" xfId="3" applyFont="1" applyFill="1" applyBorder="1" applyAlignment="1">
      <alignment horizontal="right" indent="1"/>
    </xf>
    <xf numFmtId="7" fontId="15" fillId="11" borderId="17" xfId="3" applyFont="1" applyFill="1" applyBorder="1" applyAlignment="1">
      <alignment horizontal="right" indent="1"/>
    </xf>
    <xf numFmtId="7" fontId="15" fillId="2" borderId="2" xfId="3" applyFont="1" applyBorder="1" applyAlignment="1">
      <alignment horizontal="right" indent="1"/>
    </xf>
    <xf numFmtId="7" fontId="15" fillId="2" borderId="4" xfId="3" applyFont="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7" fontId="15" fillId="11" borderId="36" xfId="3" applyFont="1" applyFill="1" applyBorder="1" applyAlignment="1">
      <alignment horizontal="right" indent="1"/>
    </xf>
    <xf numFmtId="7" fontId="15" fillId="11" borderId="35" xfId="3" applyFont="1" applyFill="1" applyBorder="1" applyAlignment="1">
      <alignment horizontal="right" indent="1"/>
    </xf>
    <xf numFmtId="0" fontId="5" fillId="7" borderId="10" xfId="15" applyFill="1" applyBorder="1" applyAlignment="1">
      <alignment horizontal="center"/>
    </xf>
    <xf numFmtId="169" fontId="15" fillId="3" borderId="5" xfId="15" applyNumberFormat="1" applyFont="1" applyFill="1" applyBorder="1" applyAlignment="1">
      <alignment horizontal="right" indent="1"/>
    </xf>
    <xf numFmtId="169" fontId="15" fillId="3" borderId="4" xfId="15" applyNumberFormat="1" applyFont="1" applyFill="1" applyBorder="1" applyAlignment="1">
      <alignment horizontal="right" indent="1"/>
    </xf>
    <xf numFmtId="169" fontId="15" fillId="3" borderId="2" xfId="15" applyNumberFormat="1" applyFont="1" applyFill="1" applyBorder="1" applyAlignment="1">
      <alignment horizontal="right" indent="1"/>
    </xf>
    <xf numFmtId="169" fontId="15" fillId="10" borderId="36" xfId="15" applyNumberFormat="1" applyFont="1" applyFill="1" applyBorder="1" applyAlignment="1">
      <alignment horizontal="right" indent="1"/>
    </xf>
    <xf numFmtId="169" fontId="15" fillId="10" borderId="26" xfId="15" applyNumberFormat="1" applyFont="1" applyFill="1" applyBorder="1" applyAlignment="1">
      <alignment horizontal="right" indent="1"/>
    </xf>
    <xf numFmtId="0" fontId="15" fillId="10" borderId="7" xfId="15" applyFont="1" applyFill="1" applyBorder="1" applyAlignment="1">
      <alignment horizontal="right" indent="1"/>
    </xf>
    <xf numFmtId="0" fontId="15" fillId="10" borderId="26" xfId="15" applyFont="1" applyFill="1" applyBorder="1" applyAlignment="1">
      <alignment horizontal="right" indent="1"/>
    </xf>
    <xf numFmtId="7" fontId="15" fillId="10" borderId="7" xfId="15" applyNumberFormat="1" applyFont="1" applyFill="1" applyBorder="1" applyAlignment="1">
      <alignment horizontal="right" indent="1"/>
    </xf>
  </cellXfs>
  <cellStyles count="26">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Percent 3" xfId="25" xr:uid="{00000000-0005-0000-0000-000017000000}"/>
    <cellStyle name="Total" xfId="19" builtinId="25" customBuiltin="1"/>
    <cellStyle name="Total 2" xfId="20" xr:uid="{00000000-0005-0000-0000-000019000000}"/>
  </cellStyles>
  <dxfs count="139">
    <dxf>
      <font>
        <strike val="0"/>
        <color auto="1"/>
      </font>
      <fill>
        <patternFill patternType="none">
          <bgColor auto="1"/>
        </patternFill>
      </fill>
    </dxf>
    <dxf>
      <font>
        <b val="0"/>
        <i val="0"/>
        <color theme="1"/>
      </font>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ill>
        <patternFill patternType="none">
          <bgColor auto="1"/>
        </patternFill>
      </fill>
    </dxf>
    <dxf>
      <font>
        <color rgb="FF9C0006"/>
      </font>
      <fill>
        <patternFill>
          <bgColor theme="5"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FF00"/>
        </patternFill>
      </fill>
    </dxf>
    <dxf>
      <fill>
        <patternFill>
          <bgColor rgb="FFFDF1F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FF0000"/>
      </font>
      <fill>
        <patternFill patternType="none">
          <bgColor auto="1"/>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theme="5" tint="0.79998168889431442"/>
        </patternFill>
      </fill>
    </dxf>
    <dxf>
      <fill>
        <patternFill>
          <bgColor rgb="FFFBF3F3"/>
        </patternFill>
      </fill>
    </dxf>
    <dxf>
      <font>
        <color theme="0"/>
      </font>
      <fill>
        <patternFill>
          <bgColor theme="0"/>
        </patternFill>
      </fill>
      <border>
        <left/>
        <right/>
        <top/>
        <bottom/>
      </border>
    </dxf>
    <dxf>
      <fill>
        <patternFill patternType="solid">
          <bgColor rgb="FFFBF3F3"/>
        </patternFill>
      </fill>
    </dxf>
    <dxf>
      <fill>
        <patternFill patternType="solid">
          <bgColor rgb="FFFBF3F3"/>
        </patternFill>
      </fill>
    </dxf>
    <dxf>
      <fill>
        <patternFill patternType="solid">
          <bgColor rgb="FFFBF3F3"/>
        </patternFill>
      </fill>
    </dxf>
    <dxf>
      <fill>
        <patternFill patternType="solid">
          <bgColor rgb="FFFBF3F3"/>
        </patternFill>
      </fill>
    </dxf>
    <dxf>
      <fill>
        <patternFill patternType="solid">
          <bgColor rgb="FFFBF3F3"/>
        </patternFill>
      </fill>
    </dxf>
    <dxf>
      <fill>
        <patternFill patternType="solid">
          <bgColor rgb="FFFBF3F3"/>
        </patternFill>
      </fill>
    </dxf>
    <dxf>
      <fill>
        <patternFill patternType="solid">
          <bgColor rgb="FFFBF3F3"/>
        </patternFill>
      </fill>
    </dxf>
    <dxf>
      <fill>
        <patternFill patternType="solid">
          <bgColor rgb="FFFBF3F3"/>
        </patternFill>
      </fill>
    </dxf>
    <dxf>
      <font>
        <color theme="0"/>
      </font>
    </dxf>
    <dxf>
      <fill>
        <patternFill>
          <bgColor rgb="FFFBF3F3"/>
        </patternFill>
      </fill>
    </dxf>
    <dxf>
      <font>
        <color theme="0"/>
      </font>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0000"/>
      </font>
      <fill>
        <patternFill patternType="none">
          <bgColor auto="1"/>
        </patternFill>
      </fill>
    </dxf>
    <dxf>
      <fill>
        <patternFill>
          <bgColor rgb="FFFBF3F3"/>
        </patternFill>
      </fill>
    </dxf>
    <dxf>
      <font>
        <color rgb="FFFFFF00"/>
      </font>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patternType="solid">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ill>
        <patternFill>
          <bgColor rgb="FFFBF3F3"/>
        </patternFill>
      </fill>
    </dxf>
    <dxf>
      <font>
        <color rgb="FF9C0006"/>
      </font>
      <fill>
        <patternFill>
          <bgColor theme="5" tint="0.79998168889431442"/>
        </patternFill>
      </fill>
    </dxf>
  </dxfs>
  <tableStyles count="0" defaultTableStyle="TableStyleMedium9" defaultPivotStyle="PivotStyleLight16"/>
  <colors>
    <mruColors>
      <color rgb="FFFDF1F1"/>
      <color rgb="FFFBF3F3"/>
      <color rgb="FFFEF9F4"/>
      <color rgb="FFFEF6F0"/>
      <color rgb="FFFFF8E1"/>
      <color rgb="FFFFD347"/>
      <color rgb="FFFFFFF7"/>
      <color rgb="FFFFFFE5"/>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20</xdr:col>
      <xdr:colOff>0</xdr:colOff>
      <xdr:row>15</xdr:row>
      <xdr:rowOff>0</xdr:rowOff>
    </xdr:from>
    <xdr:to>
      <xdr:col>20</xdr:col>
      <xdr:colOff>66675</xdr:colOff>
      <xdr:row>16</xdr:row>
      <xdr:rowOff>2381</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5972175" y="2524125"/>
          <a:ext cx="66675" cy="202406"/>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190500</xdr:colOff>
      <xdr:row>15</xdr:row>
      <xdr:rowOff>0</xdr:rowOff>
    </xdr:from>
    <xdr:to>
      <xdr:col>16</xdr:col>
      <xdr:colOff>11906</xdr:colOff>
      <xdr:row>16</xdr:row>
      <xdr:rowOff>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4733925" y="2524125"/>
          <a:ext cx="173831" cy="20002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n>
              <a:noFill/>
            </a:ln>
            <a:solidFill>
              <a:schemeClr val="bg1">
                <a:lumMod val="85000"/>
              </a:schemeClr>
            </a:solidFill>
          </a:endParaRPr>
        </a:p>
      </xdr:txBody>
    </xdr:sp>
    <xdr:clientData/>
  </xdr:twoCellAnchor>
  <xdr:twoCellAnchor>
    <xdr:from>
      <xdr:col>15</xdr:col>
      <xdr:colOff>190500</xdr:colOff>
      <xdr:row>14</xdr:row>
      <xdr:rowOff>159545</xdr:rowOff>
    </xdr:from>
    <xdr:to>
      <xdr:col>20</xdr:col>
      <xdr:colOff>69850</xdr:colOff>
      <xdr:row>21</xdr:row>
      <xdr:rowOff>1</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733925" y="2521745"/>
          <a:ext cx="1308100" cy="9644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180023</xdr:colOff>
      <xdr:row>16</xdr:row>
      <xdr:rowOff>19844</xdr:rowOff>
    </xdr:from>
    <xdr:to>
      <xdr:col>20</xdr:col>
      <xdr:colOff>53816</xdr:colOff>
      <xdr:row>16</xdr:row>
      <xdr:rowOff>19844</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4884103" y="2818924"/>
          <a:ext cx="1352073"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15</xdr:col>
      <xdr:colOff>336551</xdr:colOff>
      <xdr:row>10</xdr:row>
      <xdr:rowOff>63500</xdr:rowOff>
    </xdr:from>
    <xdr:to>
      <xdr:col>20</xdr:col>
      <xdr:colOff>63501</xdr:colOff>
      <xdr:row>13</xdr:row>
      <xdr:rowOff>145562</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201" y="1860550"/>
          <a:ext cx="1162050" cy="463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43</xdr:row>
      <xdr:rowOff>25977</xdr:rowOff>
    </xdr:from>
    <xdr:to>
      <xdr:col>18</xdr:col>
      <xdr:colOff>173182</xdr:colOff>
      <xdr:row>52</xdr:row>
      <xdr:rowOff>173182</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1"/>
  <sheetViews>
    <sheetView showGridLines="0" view="pageBreakPreview" zoomScaleNormal="100" zoomScaleSheetLayoutView="100" workbookViewId="0">
      <selection activeCell="B20" sqref="B20:G20"/>
    </sheetView>
  </sheetViews>
  <sheetFormatPr defaultRowHeight="13.2" x14ac:dyDescent="0.25"/>
  <cols>
    <col min="3" max="3" width="48" customWidth="1"/>
    <col min="6" max="6" width="11.6640625" customWidth="1"/>
    <col min="7" max="7" width="15" customWidth="1"/>
  </cols>
  <sheetData>
    <row r="1" spans="1:7" ht="21" x14ac:dyDescent="0.4">
      <c r="A1" s="455" t="s">
        <v>72</v>
      </c>
      <c r="B1" s="456"/>
      <c r="C1" s="456"/>
      <c r="D1" s="456"/>
      <c r="E1" s="456"/>
      <c r="F1" s="456"/>
      <c r="G1" s="457"/>
    </row>
    <row r="2" spans="1:7" ht="21" x14ac:dyDescent="0.4">
      <c r="A2" s="458" t="s">
        <v>102</v>
      </c>
      <c r="B2" s="459"/>
      <c r="C2" s="459"/>
      <c r="D2" s="459"/>
      <c r="E2" s="459"/>
      <c r="F2" s="459"/>
      <c r="G2" s="460"/>
    </row>
    <row r="3" spans="1:7" ht="12.75" customHeight="1" x14ac:dyDescent="0.4">
      <c r="A3" s="185"/>
      <c r="G3" s="186"/>
    </row>
    <row r="4" spans="1:7" ht="15.6" x14ac:dyDescent="0.3">
      <c r="A4" s="187" t="s">
        <v>73</v>
      </c>
      <c r="G4" s="186"/>
    </row>
    <row r="5" spans="1:7" ht="12.75" customHeight="1" x14ac:dyDescent="0.4">
      <c r="A5" s="185"/>
      <c r="G5" s="186"/>
    </row>
    <row r="6" spans="1:7" ht="115.5" customHeight="1" x14ac:dyDescent="0.25">
      <c r="A6" s="461" t="s">
        <v>120</v>
      </c>
      <c r="B6" s="462"/>
      <c r="C6" s="462"/>
      <c r="D6" s="462"/>
      <c r="E6" s="462"/>
      <c r="F6" s="462"/>
      <c r="G6" s="463"/>
    </row>
    <row r="7" spans="1:7" ht="15.6" x14ac:dyDescent="0.3">
      <c r="A7" s="187" t="s">
        <v>18</v>
      </c>
      <c r="G7" s="186"/>
    </row>
    <row r="8" spans="1:7" x14ac:dyDescent="0.25">
      <c r="A8" s="188"/>
      <c r="G8" s="186"/>
    </row>
    <row r="9" spans="1:7" x14ac:dyDescent="0.25">
      <c r="A9" s="189" t="s">
        <v>74</v>
      </c>
      <c r="G9" s="186"/>
    </row>
    <row r="10" spans="1:7" x14ac:dyDescent="0.25">
      <c r="A10" s="188"/>
      <c r="B10" s="13" t="s">
        <v>103</v>
      </c>
      <c r="G10" s="186"/>
    </row>
    <row r="11" spans="1:7" x14ac:dyDescent="0.25">
      <c r="A11" s="188"/>
      <c r="B11" s="13" t="s">
        <v>75</v>
      </c>
      <c r="G11" s="186"/>
    </row>
    <row r="12" spans="1:7" x14ac:dyDescent="0.25">
      <c r="A12" s="188"/>
      <c r="B12" s="13"/>
      <c r="G12" s="186"/>
    </row>
    <row r="13" spans="1:7" x14ac:dyDescent="0.25">
      <c r="A13" s="188"/>
      <c r="B13" s="13"/>
      <c r="G13" s="186"/>
    </row>
    <row r="14" spans="1:7" x14ac:dyDescent="0.25">
      <c r="A14" s="189" t="s">
        <v>76</v>
      </c>
      <c r="B14" s="13"/>
      <c r="G14" s="186"/>
    </row>
    <row r="15" spans="1:7" x14ac:dyDescent="0.25">
      <c r="A15" s="188"/>
      <c r="B15" s="13" t="s">
        <v>115</v>
      </c>
      <c r="G15" s="186"/>
    </row>
    <row r="16" spans="1:7" x14ac:dyDescent="0.25">
      <c r="A16" s="188"/>
      <c r="B16" s="13" t="s">
        <v>116</v>
      </c>
      <c r="G16" s="186"/>
    </row>
    <row r="17" spans="1:7" x14ac:dyDescent="0.25">
      <c r="A17" s="188"/>
      <c r="C17" s="13" t="s">
        <v>77</v>
      </c>
      <c r="G17" s="186"/>
    </row>
    <row r="18" spans="1:7" x14ac:dyDescent="0.25">
      <c r="A18" s="188"/>
      <c r="C18" s="13" t="s">
        <v>78</v>
      </c>
      <c r="G18" s="186"/>
    </row>
    <row r="19" spans="1:7" x14ac:dyDescent="0.25">
      <c r="A19" s="188"/>
      <c r="B19" s="453" t="s">
        <v>79</v>
      </c>
      <c r="C19" s="453"/>
      <c r="D19" s="453"/>
      <c r="E19" s="453"/>
      <c r="F19" s="453"/>
      <c r="G19" s="454"/>
    </row>
    <row r="20" spans="1:7" s="191" customFormat="1" ht="38.25" customHeight="1" x14ac:dyDescent="0.25">
      <c r="A20" s="190"/>
      <c r="B20" s="453" t="s">
        <v>121</v>
      </c>
      <c r="C20" s="453"/>
      <c r="D20" s="453"/>
      <c r="E20" s="453"/>
      <c r="F20" s="453"/>
      <c r="G20" s="454"/>
    </row>
    <row r="21" spans="1:7" x14ac:dyDescent="0.25">
      <c r="A21" s="188"/>
      <c r="B21" s="13" t="s">
        <v>80</v>
      </c>
      <c r="G21" s="186"/>
    </row>
    <row r="22" spans="1:7" x14ac:dyDescent="0.25">
      <c r="A22" s="188"/>
      <c r="B22" s="13" t="s">
        <v>117</v>
      </c>
      <c r="G22" s="186"/>
    </row>
    <row r="23" spans="1:7" x14ac:dyDescent="0.25">
      <c r="A23" s="188"/>
      <c r="B23" s="13" t="s">
        <v>81</v>
      </c>
      <c r="G23" s="186"/>
    </row>
    <row r="24" spans="1:7" x14ac:dyDescent="0.25">
      <c r="A24" s="188"/>
      <c r="B24" s="13" t="s">
        <v>82</v>
      </c>
      <c r="G24" s="186"/>
    </row>
    <row r="25" spans="1:7" x14ac:dyDescent="0.25">
      <c r="A25" s="188"/>
      <c r="B25" s="13" t="s">
        <v>83</v>
      </c>
      <c r="G25" s="186"/>
    </row>
    <row r="26" spans="1:7" ht="12.75" customHeight="1" x14ac:dyDescent="0.25">
      <c r="A26" s="192"/>
      <c r="B26" s="193"/>
      <c r="C26" s="193"/>
      <c r="D26" s="193"/>
      <c r="E26" s="193"/>
      <c r="F26" s="193"/>
      <c r="G26" s="194"/>
    </row>
    <row r="27" spans="1:7" ht="15.6" x14ac:dyDescent="0.3">
      <c r="A27" s="187" t="s">
        <v>84</v>
      </c>
      <c r="G27" s="186"/>
    </row>
    <row r="28" spans="1:7" ht="15.6" x14ac:dyDescent="0.3">
      <c r="A28" s="187"/>
      <c r="G28" s="186"/>
    </row>
    <row r="29" spans="1:7" x14ac:dyDescent="0.25">
      <c r="A29" s="188"/>
      <c r="B29" s="13" t="s">
        <v>85</v>
      </c>
      <c r="G29" s="186"/>
    </row>
    <row r="30" spans="1:7" x14ac:dyDescent="0.25">
      <c r="A30" s="188"/>
      <c r="B30" s="13" t="s">
        <v>86</v>
      </c>
      <c r="G30" s="186"/>
    </row>
    <row r="31" spans="1:7" x14ac:dyDescent="0.25">
      <c r="A31" s="188"/>
      <c r="B31" s="13" t="s">
        <v>87</v>
      </c>
      <c r="G31" s="186"/>
    </row>
    <row r="32" spans="1:7" x14ac:dyDescent="0.25">
      <c r="A32" s="188"/>
      <c r="G32" s="186"/>
    </row>
    <row r="33" spans="1:7" ht="5.4" customHeight="1" x14ac:dyDescent="0.25">
      <c r="A33" s="188"/>
      <c r="G33" s="186"/>
    </row>
    <row r="34" spans="1:7" ht="15.6" x14ac:dyDescent="0.3">
      <c r="A34" s="187" t="s">
        <v>4</v>
      </c>
      <c r="G34" s="186"/>
    </row>
    <row r="35" spans="1:7" ht="14.25" customHeight="1" x14ac:dyDescent="0.3">
      <c r="A35" s="187"/>
      <c r="B35" s="13" t="s">
        <v>100</v>
      </c>
      <c r="G35" s="186"/>
    </row>
    <row r="36" spans="1:7" x14ac:dyDescent="0.25">
      <c r="A36" s="188"/>
      <c r="B36" s="13"/>
      <c r="G36" s="186"/>
    </row>
    <row r="37" spans="1:7" x14ac:dyDescent="0.25">
      <c r="A37" s="188"/>
      <c r="G37" s="186"/>
    </row>
    <row r="38" spans="1:7" ht="15.6" x14ac:dyDescent="0.3">
      <c r="A38" s="187" t="s">
        <v>101</v>
      </c>
      <c r="G38" s="186"/>
    </row>
    <row r="39" spans="1:7" x14ac:dyDescent="0.25">
      <c r="A39" s="188"/>
      <c r="G39" s="186"/>
    </row>
    <row r="40" spans="1:7" ht="26.25" customHeight="1" x14ac:dyDescent="0.25">
      <c r="A40" s="188"/>
      <c r="B40" s="453" t="s">
        <v>88</v>
      </c>
      <c r="C40" s="453"/>
      <c r="D40" s="453"/>
      <c r="E40" s="453"/>
      <c r="F40" s="453"/>
      <c r="G40" s="454"/>
    </row>
    <row r="41" spans="1:7" ht="12.75" customHeight="1" thickBot="1" x14ac:dyDescent="0.3">
      <c r="A41" s="195"/>
      <c r="B41" s="196"/>
      <c r="C41" s="196"/>
      <c r="D41" s="196"/>
      <c r="E41" s="196"/>
      <c r="F41" s="196"/>
      <c r="G41" s="197"/>
    </row>
  </sheetData>
  <mergeCells count="6">
    <mergeCell ref="B40:G40"/>
    <mergeCell ref="A1:G1"/>
    <mergeCell ref="A2:G2"/>
    <mergeCell ref="A6:G6"/>
    <mergeCell ref="B19:G19"/>
    <mergeCell ref="B20:G20"/>
  </mergeCells>
  <printOptions horizontalCentered="1"/>
  <pageMargins left="0.5" right="0.5" top="0.5" bottom="0.75" header="0.5" footer="0.5"/>
  <pageSetup paperSize="5" scale="76" orientation="portrait" r:id="rId1"/>
  <headerFooter scaleWithDoc="0" alignWithMargins="0">
    <oddFooter>&amp;L&amp;12Consultant Cost Estimate Final Roadway Design
rev. 10-4-13&amp;R&amp;"Arial,Italic"&amp;12Exhibit "  "
Sheet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7"/>
  <sheetViews>
    <sheetView showGridLines="0" showZeros="0" tabSelected="1" topLeftCell="A2" zoomScale="150" zoomScaleNormal="150" zoomScaleSheetLayoutView="150" workbookViewId="0">
      <selection activeCell="D9" sqref="D9"/>
    </sheetView>
  </sheetViews>
  <sheetFormatPr defaultColWidth="4.6640625" defaultRowHeight="15" x14ac:dyDescent="0.25"/>
  <cols>
    <col min="1" max="1" width="3.6640625" style="1" customWidth="1"/>
    <col min="2" max="2" width="6.44140625" style="1" customWidth="1"/>
    <col min="3" max="3" width="5.88671875" style="1" customWidth="1"/>
    <col min="4" max="4" width="9" style="1" customWidth="1"/>
    <col min="5" max="5" width="1.88671875" style="1" customWidth="1"/>
    <col min="6" max="6" width="1" style="1" customWidth="1"/>
    <col min="7" max="7" width="2.88671875" style="1" customWidth="1"/>
    <col min="8" max="8" width="3.33203125" style="1" customWidth="1"/>
    <col min="9" max="9" width="4" style="1" customWidth="1"/>
    <col min="10" max="10" width="6" style="1" customWidth="1"/>
    <col min="11" max="11" width="8.88671875" style="1" customWidth="1"/>
    <col min="12" max="12" width="2" style="1" customWidth="1"/>
    <col min="13" max="13" width="7.44140625" style="1" customWidth="1"/>
    <col min="14" max="14" width="4" style="1" customWidth="1"/>
    <col min="15" max="15" width="1.88671875" style="1" customWidth="1"/>
    <col min="16" max="16" width="5.33203125" style="1" customWidth="1"/>
    <col min="17" max="17" width="1.6640625" style="1" customWidth="1"/>
    <col min="18" max="18" width="2" style="1" customWidth="1"/>
    <col min="19" max="19" width="6.33203125" style="1" customWidth="1"/>
    <col min="20" max="20" width="6.109375" style="6" customWidth="1"/>
    <col min="21" max="21" width="2.109375" style="1" customWidth="1"/>
    <col min="22" max="22" width="3.109375" style="1" customWidth="1"/>
    <col min="23" max="27" width="4.6640625" style="1" customWidth="1"/>
    <col min="28" max="28" width="7.5546875" style="1" customWidth="1"/>
    <col min="29" max="29" width="4.6640625" style="1" customWidth="1"/>
    <col min="30" max="30" width="7.109375" style="1" customWidth="1"/>
    <col min="31" max="31" width="4.6640625" style="1" customWidth="1"/>
    <col min="32" max="32" width="9.109375" style="1" customWidth="1"/>
    <col min="33" max="16384" width="4.6640625" style="1"/>
  </cols>
  <sheetData>
    <row r="1" spans="1:47" s="13" customFormat="1" ht="16.5" customHeight="1" x14ac:dyDescent="0.25">
      <c r="A1" s="408" t="s">
        <v>154</v>
      </c>
      <c r="B1" s="408"/>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row>
    <row r="2" spans="1:47" s="13" customFormat="1" ht="16.5" customHeight="1" x14ac:dyDescent="0.25">
      <c r="A2" s="408" t="s">
        <v>193</v>
      </c>
      <c r="B2" s="409"/>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row>
    <row r="3" spans="1:47" ht="14.1" customHeight="1" x14ac:dyDescent="0.25">
      <c r="A3" s="408"/>
      <c r="B3" s="409" t="s">
        <v>153</v>
      </c>
      <c r="C3" s="14"/>
      <c r="D3" s="14"/>
      <c r="E3" s="14"/>
      <c r="F3" s="14"/>
      <c r="G3" s="14"/>
      <c r="H3" s="14"/>
      <c r="I3" s="14"/>
      <c r="J3" s="14"/>
      <c r="K3" s="14"/>
      <c r="L3" s="14"/>
      <c r="M3" s="14"/>
      <c r="N3" s="14"/>
      <c r="O3" s="14"/>
      <c r="P3" s="14"/>
      <c r="Q3" s="14"/>
      <c r="R3" s="14"/>
      <c r="S3" s="14"/>
      <c r="T3" s="14"/>
      <c r="U3" s="14"/>
      <c r="V3" s="14"/>
      <c r="W3" s="6"/>
      <c r="X3" s="6"/>
      <c r="Y3" s="6"/>
      <c r="Z3" s="6"/>
      <c r="AA3" s="6"/>
      <c r="AB3" s="6"/>
      <c r="AC3" s="6"/>
      <c r="AD3" s="6"/>
      <c r="AE3" s="6"/>
      <c r="AF3" s="6"/>
      <c r="AG3" s="6"/>
      <c r="AH3" s="6"/>
      <c r="AI3" s="6"/>
      <c r="AJ3" s="6"/>
      <c r="AK3" s="6"/>
      <c r="AL3" s="6"/>
      <c r="AM3" s="6"/>
      <c r="AN3" s="6"/>
      <c r="AO3" s="6"/>
      <c r="AP3" s="6"/>
      <c r="AQ3" s="6"/>
      <c r="AR3" s="6"/>
      <c r="AS3" s="6"/>
      <c r="AT3" s="6"/>
      <c r="AU3" s="6"/>
    </row>
    <row r="4" spans="1:47" ht="14.1" customHeight="1" x14ac:dyDescent="0.25">
      <c r="A4" s="408" t="s">
        <v>155</v>
      </c>
      <c r="B4" s="408"/>
      <c r="C4" s="14"/>
      <c r="D4" s="14"/>
      <c r="E4" s="14"/>
      <c r="F4" s="14"/>
      <c r="G4" s="14"/>
      <c r="H4" s="14"/>
      <c r="I4" s="14"/>
      <c r="J4" s="14"/>
      <c r="K4" s="14"/>
      <c r="L4" s="14"/>
      <c r="M4" s="14"/>
      <c r="N4" s="14"/>
      <c r="O4" s="14"/>
      <c r="P4" s="14"/>
      <c r="Q4" s="14"/>
      <c r="R4" s="14"/>
      <c r="S4" s="14"/>
      <c r="T4" s="14"/>
      <c r="U4" s="14"/>
      <c r="V4" s="14"/>
      <c r="W4" s="6"/>
      <c r="X4" s="6"/>
      <c r="Y4" s="6"/>
      <c r="Z4" s="6"/>
      <c r="AA4" s="6"/>
      <c r="AB4" s="6"/>
      <c r="AC4" s="6"/>
      <c r="AD4" s="6"/>
      <c r="AE4" s="6"/>
      <c r="AF4" s="6"/>
      <c r="AG4" s="6"/>
      <c r="AH4" s="6"/>
      <c r="AI4" s="6"/>
      <c r="AJ4" s="6"/>
      <c r="AK4" s="6"/>
      <c r="AL4" s="6"/>
      <c r="AM4" s="6"/>
      <c r="AN4" s="6"/>
      <c r="AO4" s="6"/>
      <c r="AP4" s="6"/>
      <c r="AQ4" s="6"/>
      <c r="AR4" s="6"/>
      <c r="AS4" s="6"/>
      <c r="AT4" s="6"/>
      <c r="AU4" s="6"/>
    </row>
    <row r="5" spans="1:47" x14ac:dyDescent="0.25">
      <c r="A5" s="408" t="s">
        <v>156</v>
      </c>
      <c r="B5" s="408"/>
      <c r="C5" s="14"/>
      <c r="D5" s="14"/>
      <c r="E5" s="14"/>
      <c r="F5" s="14"/>
      <c r="G5" s="14"/>
      <c r="H5" s="14"/>
      <c r="I5" s="14"/>
      <c r="J5" s="14"/>
      <c r="K5" s="14"/>
      <c r="L5" s="14"/>
      <c r="M5" s="14"/>
      <c r="N5" s="14"/>
      <c r="O5" s="14"/>
      <c r="P5" s="14"/>
      <c r="Q5" s="14"/>
      <c r="R5" s="14"/>
      <c r="S5" s="14"/>
      <c r="T5" s="14"/>
      <c r="U5" s="14"/>
      <c r="V5" s="14"/>
      <c r="W5" s="6"/>
      <c r="X5" s="6"/>
      <c r="Y5" s="6"/>
      <c r="Z5" s="6"/>
      <c r="AA5" s="6"/>
      <c r="AB5" s="6"/>
      <c r="AC5" s="6"/>
      <c r="AD5" s="6"/>
      <c r="AE5" s="6"/>
      <c r="AF5" s="6"/>
      <c r="AG5" s="6"/>
      <c r="AH5" s="6"/>
      <c r="AI5" s="6"/>
      <c r="AJ5" s="6"/>
      <c r="AK5" s="6"/>
      <c r="AL5" s="6"/>
      <c r="AM5" s="6"/>
      <c r="AN5" s="6"/>
      <c r="AO5" s="6"/>
      <c r="AP5" s="6"/>
      <c r="AQ5" s="6"/>
      <c r="AR5" s="6"/>
      <c r="AS5" s="6"/>
      <c r="AT5" s="6"/>
      <c r="AU5" s="6"/>
    </row>
    <row r="6" spans="1:47" ht="6" customHeight="1" thickBot="1" x14ac:dyDescent="0.3">
      <c r="A6" s="280"/>
      <c r="B6" s="281"/>
      <c r="C6" s="6"/>
      <c r="D6" s="6"/>
      <c r="E6" s="6"/>
      <c r="F6" s="6"/>
      <c r="G6" s="6"/>
      <c r="H6" s="6"/>
      <c r="I6" s="6"/>
      <c r="J6" s="6"/>
      <c r="K6" s="6"/>
      <c r="L6" s="6"/>
      <c r="M6" s="6"/>
      <c r="N6" s="6"/>
      <c r="O6" s="6"/>
      <c r="P6" s="6"/>
      <c r="Q6" s="6"/>
      <c r="R6" s="6"/>
      <c r="S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3.4" customHeight="1" thickBot="1" x14ac:dyDescent="0.6">
      <c r="A7" s="495" t="s">
        <v>187</v>
      </c>
      <c r="B7" s="496"/>
      <c r="C7" s="496"/>
      <c r="D7" s="496"/>
      <c r="E7" s="496"/>
      <c r="F7" s="496"/>
      <c r="G7" s="496"/>
      <c r="H7" s="496"/>
      <c r="I7" s="496"/>
      <c r="J7" s="496"/>
      <c r="K7" s="497" t="s">
        <v>177</v>
      </c>
      <c r="L7" s="497"/>
      <c r="M7" s="497"/>
      <c r="N7" s="497"/>
      <c r="O7" s="497"/>
      <c r="P7" s="497"/>
      <c r="Q7" s="497"/>
      <c r="R7" s="497"/>
      <c r="S7" s="497"/>
      <c r="T7" s="497"/>
      <c r="U7" s="498"/>
      <c r="V7" s="41"/>
      <c r="W7" s="407" t="s">
        <v>168</v>
      </c>
      <c r="X7" s="423" t="s">
        <v>169</v>
      </c>
      <c r="Y7" s="6"/>
      <c r="Z7" s="6"/>
      <c r="AA7" s="6"/>
      <c r="AB7" s="6"/>
      <c r="AC7" s="6"/>
      <c r="AD7" s="6"/>
      <c r="AE7" s="6"/>
      <c r="AF7" s="6"/>
      <c r="AG7" s="6"/>
      <c r="AH7" s="6"/>
      <c r="AI7" s="6"/>
      <c r="AJ7" s="6"/>
      <c r="AK7" s="6"/>
      <c r="AL7" s="6"/>
      <c r="AM7" s="6"/>
      <c r="AN7" s="6"/>
      <c r="AO7" s="6"/>
      <c r="AP7" s="6"/>
      <c r="AQ7" s="6"/>
      <c r="AR7" s="6"/>
      <c r="AS7" s="6"/>
      <c r="AT7" s="6"/>
      <c r="AU7" s="6"/>
    </row>
    <row r="8" spans="1:47" ht="9.9" customHeight="1" x14ac:dyDescent="0.55000000000000004">
      <c r="A8" s="499">
        <f>IF(W7="y","S U B C O N S U L T A N T   -   S U B C O N S U L T A N T   -   S U B C O N S U L T A N T   -   S U B C O N S U L T A N T   -   S U B C O N S U L T A N T",)</f>
        <v>0</v>
      </c>
      <c r="B8" s="499"/>
      <c r="C8" s="499"/>
      <c r="D8" s="499"/>
      <c r="E8" s="499"/>
      <c r="F8" s="499"/>
      <c r="G8" s="499"/>
      <c r="H8" s="499"/>
      <c r="I8" s="499"/>
      <c r="J8" s="499"/>
      <c r="K8" s="499"/>
      <c r="L8" s="499"/>
      <c r="M8" s="499"/>
      <c r="N8" s="499"/>
      <c r="O8" s="499"/>
      <c r="P8" s="499"/>
      <c r="Q8" s="499"/>
      <c r="R8" s="499"/>
      <c r="S8" s="499"/>
      <c r="T8" s="499"/>
      <c r="U8" s="499"/>
      <c r="V8" s="41"/>
      <c r="W8" s="388"/>
      <c r="X8" s="41"/>
      <c r="Y8" s="6"/>
      <c r="Z8" s="6"/>
      <c r="AA8" s="6"/>
      <c r="AB8" s="6"/>
      <c r="AC8" s="6"/>
      <c r="AD8" s="6"/>
      <c r="AE8" s="6"/>
      <c r="AF8" s="6"/>
      <c r="AG8" s="6"/>
      <c r="AH8" s="6"/>
      <c r="AI8" s="6"/>
      <c r="AJ8" s="6"/>
      <c r="AK8" s="6"/>
      <c r="AL8" s="6"/>
      <c r="AM8" s="6"/>
      <c r="AN8" s="6"/>
      <c r="AO8" s="6"/>
      <c r="AP8" s="6"/>
      <c r="AQ8" s="6"/>
      <c r="AR8" s="6"/>
      <c r="AS8" s="6"/>
      <c r="AT8" s="6"/>
      <c r="AU8" s="6"/>
    </row>
    <row r="9" spans="1:47" s="13" customFormat="1" ht="15.75" customHeight="1" x14ac:dyDescent="0.25">
      <c r="B9" s="15"/>
      <c r="C9" s="11" t="s">
        <v>13</v>
      </c>
      <c r="D9" s="404"/>
      <c r="E9" s="171"/>
      <c r="F9" s="405"/>
      <c r="G9" s="405"/>
      <c r="H9" s="406"/>
      <c r="I9" s="406"/>
      <c r="J9" s="180"/>
      <c r="K9" s="180"/>
      <c r="L9" s="180"/>
      <c r="P9" s="11"/>
      <c r="Q9" s="11" t="s">
        <v>26</v>
      </c>
      <c r="R9" s="476"/>
      <c r="S9" s="476"/>
      <c r="T9" s="476"/>
      <c r="U9" s="383"/>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row>
    <row r="10" spans="1:47" s="13" customFormat="1" ht="15.75" customHeight="1" x14ac:dyDescent="0.25">
      <c r="B10" s="4"/>
      <c r="C10" s="11" t="str">
        <f>IF(W7="y", "SubConsultant:  ","Consultant: ")</f>
        <v xml:space="preserve">Consultant: </v>
      </c>
      <c r="D10" s="226"/>
      <c r="E10" s="123"/>
      <c r="F10" s="219"/>
      <c r="G10" s="219"/>
      <c r="H10" s="168"/>
      <c r="I10" s="168"/>
      <c r="J10" s="169"/>
      <c r="K10" s="169"/>
      <c r="L10" s="169"/>
      <c r="N10" s="23"/>
      <c r="O10" s="23"/>
      <c r="P10" s="11"/>
      <c r="Q10" s="11" t="s">
        <v>27</v>
      </c>
      <c r="R10" s="477"/>
      <c r="S10" s="477"/>
      <c r="T10" s="477"/>
      <c r="U10" s="383"/>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47" x14ac:dyDescent="0.25">
      <c r="A11" s="13"/>
      <c r="B11" s="24"/>
      <c r="C11" s="11" t="str">
        <f>IF(W7="y", "Sub PM:  ","Consultant PM: ")</f>
        <v xml:space="preserve">Consultant PM: </v>
      </c>
      <c r="D11" s="226"/>
      <c r="E11" s="123"/>
      <c r="F11" s="123"/>
      <c r="G11" s="123"/>
      <c r="H11" s="114"/>
      <c r="I11" s="114"/>
      <c r="J11" s="114"/>
      <c r="K11" s="123"/>
      <c r="L11" s="171"/>
      <c r="M11" s="171"/>
      <c r="N11" s="171"/>
      <c r="O11" s="171"/>
      <c r="P11" s="4"/>
      <c r="Q11" s="399" t="str">
        <f>IF(ISBLANK(D11),"Example: John Doe,  402-867-5309,  jd@consultants.com           ",)</f>
        <v xml:space="preserve">Example: John Doe,  402-867-5309,  jd@consultants.com           </v>
      </c>
      <c r="R11" s="4"/>
      <c r="S11" s="4"/>
      <c r="T11" s="4"/>
      <c r="U11" s="4"/>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row>
    <row r="12" spans="1:47" hidden="1" x14ac:dyDescent="0.25">
      <c r="A12" s="13"/>
      <c r="B12" s="24"/>
      <c r="C12" s="11" t="s">
        <v>36</v>
      </c>
      <c r="D12" s="226"/>
      <c r="E12" s="123"/>
      <c r="F12" s="123"/>
      <c r="G12" s="123"/>
      <c r="H12" s="114"/>
      <c r="I12" s="114"/>
      <c r="J12" s="114"/>
      <c r="K12" s="123"/>
      <c r="L12" s="123"/>
      <c r="M12" s="123"/>
      <c r="N12" s="123"/>
      <c r="O12" s="123"/>
      <c r="P12" s="4"/>
      <c r="Q12" s="399" t="str">
        <f>IF(ISBLANK(D12),"Example: Sue Jones,  402-777-0000,  sue@lpa.gov                     ",)</f>
        <v xml:space="preserve">Example: Sue Jones,  402-777-0000,  sue@lpa.gov                     </v>
      </c>
      <c r="R12" s="4"/>
      <c r="S12" s="4"/>
      <c r="T12" s="4"/>
      <c r="U12" s="4"/>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spans="1:47" x14ac:dyDescent="0.25">
      <c r="A13" s="13"/>
      <c r="B13" s="24"/>
      <c r="C13" s="11" t="s">
        <v>119</v>
      </c>
      <c r="D13" s="226"/>
      <c r="E13" s="123"/>
      <c r="F13" s="123"/>
      <c r="G13" s="123"/>
      <c r="H13" s="114"/>
      <c r="I13" s="114"/>
      <c r="J13" s="114"/>
      <c r="K13" s="123"/>
      <c r="L13" s="123"/>
      <c r="M13" s="123"/>
      <c r="N13" s="123"/>
      <c r="O13" s="123"/>
      <c r="P13" s="4"/>
      <c r="Q13" s="399" t="str">
        <f>IF(ISBLANK(D13),"Example: Jane Smith,  402-479-0001,  jane.smith@neb.gov        ",)</f>
        <v xml:space="preserve">Example: Jane Smith,  402-479-0001,  jane.smith@neb.gov        </v>
      </c>
      <c r="R13" s="4"/>
      <c r="S13" s="4"/>
      <c r="T13" s="4"/>
      <c r="U13" s="4"/>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7" x14ac:dyDescent="0.25">
      <c r="A14" s="13"/>
      <c r="B14" s="24"/>
      <c r="C14" s="12" t="s">
        <v>14</v>
      </c>
      <c r="D14" s="500"/>
      <c r="E14" s="500"/>
      <c r="F14" s="500"/>
      <c r="G14" s="500"/>
      <c r="H14" s="500"/>
      <c r="I14" s="170"/>
      <c r="J14" s="230"/>
      <c r="K14" s="231"/>
      <c r="L14" s="231"/>
      <c r="M14" s="231"/>
      <c r="N14" s="231"/>
      <c r="O14" s="231"/>
      <c r="P14" s="122"/>
      <c r="Q14" s="122"/>
      <c r="R14" s="122"/>
      <c r="S14" s="4"/>
      <c r="T14" s="4"/>
      <c r="U14" s="4"/>
      <c r="V14" s="269"/>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pans="1:47" ht="12.75" customHeight="1" thickBot="1" x14ac:dyDescent="0.3">
      <c r="A15" s="4"/>
      <c r="B15" s="13"/>
      <c r="C15" s="13"/>
      <c r="D15" s="13"/>
      <c r="E15" s="13"/>
      <c r="F15" s="13"/>
      <c r="G15" s="13"/>
      <c r="H15" s="13"/>
      <c r="I15" s="13"/>
      <c r="J15" s="13"/>
      <c r="K15" s="13"/>
      <c r="L15" s="13"/>
      <c r="M15" s="13"/>
      <c r="N15" s="13"/>
      <c r="O15" s="13"/>
      <c r="P15" s="268"/>
      <c r="Q15" s="261"/>
      <c r="R15" s="260"/>
      <c r="S15" s="13"/>
      <c r="T15" s="4"/>
      <c r="U15" s="4"/>
      <c r="V15" s="270"/>
      <c r="W15" s="271"/>
      <c r="X15" s="6"/>
      <c r="Y15" s="6"/>
      <c r="Z15" s="6"/>
      <c r="AA15" s="6"/>
      <c r="AB15" s="6"/>
      <c r="AC15" s="6"/>
      <c r="AD15" s="6"/>
      <c r="AE15" s="6"/>
      <c r="AF15" s="6"/>
      <c r="AG15" s="6"/>
      <c r="AH15" s="6"/>
      <c r="AI15" s="6"/>
      <c r="AJ15" s="6"/>
      <c r="AK15" s="6"/>
      <c r="AL15" s="6"/>
      <c r="AM15" s="6"/>
      <c r="AN15" s="6"/>
      <c r="AO15" s="6"/>
      <c r="AP15" s="6"/>
      <c r="AQ15" s="6"/>
      <c r="AR15" s="6"/>
      <c r="AS15" s="6"/>
      <c r="AT15" s="6"/>
      <c r="AU15" s="6"/>
    </row>
    <row r="16" spans="1:47" s="124" customFormat="1" ht="15.6" thickBot="1" x14ac:dyDescent="0.3">
      <c r="A16" s="115" t="s">
        <v>54</v>
      </c>
      <c r="B16" s="116" t="s">
        <v>0</v>
      </c>
      <c r="C16" s="117" t="s">
        <v>53</v>
      </c>
      <c r="D16" s="118"/>
      <c r="E16" s="119"/>
      <c r="F16" s="119"/>
      <c r="G16" s="119"/>
      <c r="H16" s="119"/>
      <c r="I16" s="115" t="s">
        <v>54</v>
      </c>
      <c r="J16" s="233" t="s">
        <v>0</v>
      </c>
      <c r="K16" s="234" t="s">
        <v>53</v>
      </c>
      <c r="L16" s="235"/>
      <c r="M16" s="235"/>
      <c r="N16" s="235"/>
      <c r="O16" s="42"/>
      <c r="P16" s="262"/>
      <c r="Q16" s="393" t="s">
        <v>150</v>
      </c>
      <c r="R16" s="394"/>
      <c r="S16" s="394"/>
      <c r="T16" s="394"/>
      <c r="U16" s="120"/>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row>
    <row r="17" spans="1:47" ht="12" customHeight="1" x14ac:dyDescent="0.25">
      <c r="A17" s="237">
        <v>1</v>
      </c>
      <c r="B17" s="238" t="s">
        <v>10</v>
      </c>
      <c r="C17" s="481" t="s">
        <v>7</v>
      </c>
      <c r="D17" s="482"/>
      <c r="E17" s="482"/>
      <c r="F17" s="482"/>
      <c r="G17" s="482"/>
      <c r="H17" s="483"/>
      <c r="I17" s="239">
        <v>6</v>
      </c>
      <c r="J17" s="240" t="s">
        <v>43</v>
      </c>
      <c r="K17" s="241" t="s">
        <v>44</v>
      </c>
      <c r="L17" s="242"/>
      <c r="M17" s="242"/>
      <c r="N17" s="242"/>
      <c r="O17" s="242"/>
      <c r="P17" s="262"/>
      <c r="R17" s="236"/>
      <c r="S17" s="397" t="s">
        <v>163</v>
      </c>
      <c r="T17" s="389"/>
      <c r="U17" s="389"/>
      <c r="V17" s="279" t="s">
        <v>157</v>
      </c>
      <c r="W17" s="14"/>
      <c r="X17" s="125"/>
      <c r="Y17" s="125"/>
      <c r="Z17" s="125"/>
      <c r="AA17" s="6"/>
      <c r="AB17" s="6"/>
      <c r="AC17" s="6"/>
      <c r="AD17" s="6"/>
      <c r="AE17" s="6"/>
      <c r="AF17" s="6"/>
      <c r="AG17" s="6"/>
      <c r="AH17" s="6"/>
      <c r="AI17" s="6"/>
      <c r="AJ17" s="6"/>
      <c r="AK17" s="6"/>
      <c r="AL17" s="6"/>
      <c r="AM17" s="6"/>
      <c r="AN17" s="6"/>
      <c r="AO17" s="6"/>
      <c r="AP17" s="6"/>
      <c r="AQ17" s="6"/>
      <c r="AR17" s="6"/>
      <c r="AS17" s="6"/>
      <c r="AT17" s="6"/>
      <c r="AU17" s="6"/>
    </row>
    <row r="18" spans="1:47" ht="12" customHeight="1" x14ac:dyDescent="0.25">
      <c r="A18" s="243">
        <v>2</v>
      </c>
      <c r="B18" s="244" t="s">
        <v>17</v>
      </c>
      <c r="C18" s="484" t="s">
        <v>25</v>
      </c>
      <c r="D18" s="485"/>
      <c r="E18" s="485"/>
      <c r="F18" s="485"/>
      <c r="G18" s="485"/>
      <c r="H18" s="486"/>
      <c r="I18" s="245">
        <v>7</v>
      </c>
      <c r="J18" s="246" t="s">
        <v>55</v>
      </c>
      <c r="K18" s="247" t="s">
        <v>56</v>
      </c>
      <c r="L18" s="248"/>
      <c r="M18" s="248"/>
      <c r="N18" s="248"/>
      <c r="O18" s="248"/>
      <c r="P18" s="262"/>
      <c r="S18" s="398" t="s">
        <v>127</v>
      </c>
      <c r="T18" s="266"/>
      <c r="U18" s="259"/>
      <c r="V18" s="279" t="s">
        <v>200</v>
      </c>
      <c r="W18" s="6"/>
      <c r="X18" s="125"/>
      <c r="Y18" s="125"/>
      <c r="Z18" s="125"/>
      <c r="AA18" s="6"/>
      <c r="AB18" s="6"/>
      <c r="AC18" s="6"/>
      <c r="AD18" s="6"/>
      <c r="AE18" s="6"/>
      <c r="AF18" s="6"/>
      <c r="AG18" s="6"/>
      <c r="AH18" s="6"/>
      <c r="AI18" s="6"/>
      <c r="AJ18" s="6"/>
      <c r="AK18" s="6"/>
      <c r="AL18" s="6"/>
      <c r="AM18" s="6"/>
      <c r="AN18" s="6"/>
      <c r="AO18" s="6"/>
      <c r="AP18" s="6"/>
      <c r="AQ18" s="6"/>
      <c r="AR18" s="6"/>
      <c r="AS18" s="6"/>
      <c r="AT18" s="6"/>
      <c r="AU18" s="6"/>
    </row>
    <row r="19" spans="1:47" ht="12" customHeight="1" x14ac:dyDescent="0.25">
      <c r="A19" s="245">
        <v>3</v>
      </c>
      <c r="B19" s="244" t="s">
        <v>40</v>
      </c>
      <c r="C19" s="484" t="s">
        <v>41</v>
      </c>
      <c r="D19" s="485"/>
      <c r="E19" s="485"/>
      <c r="F19" s="485"/>
      <c r="G19" s="485"/>
      <c r="H19" s="486"/>
      <c r="I19" s="245">
        <v>8</v>
      </c>
      <c r="J19" s="246" t="s">
        <v>11</v>
      </c>
      <c r="K19" s="247" t="s">
        <v>8</v>
      </c>
      <c r="L19" s="248"/>
      <c r="M19" s="248"/>
      <c r="N19" s="248"/>
      <c r="O19" s="248"/>
      <c r="P19" s="262"/>
      <c r="Q19" s="4"/>
      <c r="R19" s="4"/>
      <c r="S19" s="398" t="s">
        <v>164</v>
      </c>
      <c r="T19" s="267"/>
      <c r="U19" s="259"/>
      <c r="V19" s="6"/>
      <c r="W19" s="6"/>
      <c r="X19" s="6"/>
      <c r="Y19" s="126"/>
      <c r="Z19" s="126"/>
      <c r="AA19" s="6"/>
      <c r="AB19" s="127"/>
      <c r="AC19" s="6"/>
      <c r="AD19" s="127"/>
      <c r="AE19" s="6"/>
      <c r="AF19" s="127"/>
      <c r="AG19" s="6"/>
      <c r="AH19" s="6"/>
      <c r="AI19" s="6"/>
      <c r="AJ19" s="6"/>
      <c r="AK19" s="6"/>
      <c r="AL19" s="6"/>
      <c r="AM19" s="6"/>
      <c r="AN19" s="6"/>
      <c r="AO19" s="6"/>
      <c r="AP19" s="6"/>
      <c r="AQ19" s="6"/>
      <c r="AR19" s="6"/>
      <c r="AS19" s="6"/>
      <c r="AT19" s="6"/>
      <c r="AU19" s="6"/>
    </row>
    <row r="20" spans="1:47" ht="12" customHeight="1" x14ac:dyDescent="0.25">
      <c r="A20" s="245">
        <v>4</v>
      </c>
      <c r="B20" s="244" t="s">
        <v>12</v>
      </c>
      <c r="C20" s="484" t="s">
        <v>9</v>
      </c>
      <c r="D20" s="485"/>
      <c r="E20" s="485"/>
      <c r="F20" s="485"/>
      <c r="G20" s="485"/>
      <c r="H20" s="486"/>
      <c r="I20" s="245">
        <v>9</v>
      </c>
      <c r="J20" s="246" t="s">
        <v>15</v>
      </c>
      <c r="K20" s="247" t="s">
        <v>16</v>
      </c>
      <c r="L20" s="248"/>
      <c r="M20" s="248"/>
      <c r="N20" s="248"/>
      <c r="O20" s="248"/>
      <c r="P20" s="262"/>
      <c r="Q20" s="450" t="s">
        <v>199</v>
      </c>
      <c r="R20" s="4"/>
      <c r="S20" s="258"/>
      <c r="T20" s="384"/>
      <c r="U20" s="259"/>
      <c r="V20" s="6"/>
      <c r="W20" s="14"/>
      <c r="X20" s="6"/>
      <c r="Y20" s="126"/>
      <c r="Z20" s="126"/>
      <c r="AA20" s="6"/>
      <c r="AB20" s="127"/>
      <c r="AC20" s="6"/>
      <c r="AD20" s="127"/>
      <c r="AE20" s="6"/>
      <c r="AF20" s="127"/>
      <c r="AG20" s="6"/>
      <c r="AH20" s="6"/>
      <c r="AI20" s="6"/>
      <c r="AJ20" s="6"/>
      <c r="AK20" s="6"/>
      <c r="AL20" s="6"/>
      <c r="AM20" s="6"/>
      <c r="AN20" s="6"/>
      <c r="AO20" s="6"/>
      <c r="AP20" s="6"/>
      <c r="AQ20" s="6"/>
      <c r="AR20" s="6"/>
      <c r="AS20" s="6"/>
      <c r="AT20" s="6"/>
      <c r="AU20" s="6"/>
    </row>
    <row r="21" spans="1:47" ht="12" customHeight="1" thickBot="1" x14ac:dyDescent="0.3">
      <c r="A21" s="249">
        <v>5</v>
      </c>
      <c r="B21" s="250" t="s">
        <v>42</v>
      </c>
      <c r="C21" s="487" t="s">
        <v>45</v>
      </c>
      <c r="D21" s="488"/>
      <c r="E21" s="488"/>
      <c r="F21" s="488"/>
      <c r="G21" s="488"/>
      <c r="H21" s="489"/>
      <c r="I21" s="249">
        <v>10</v>
      </c>
      <c r="J21" s="251" t="s">
        <v>28</v>
      </c>
      <c r="K21" s="252" t="s">
        <v>29</v>
      </c>
      <c r="L21" s="253"/>
      <c r="M21" s="253"/>
      <c r="N21" s="253"/>
      <c r="O21" s="253"/>
      <c r="P21" s="262"/>
      <c r="Q21" s="449" t="s">
        <v>198</v>
      </c>
      <c r="R21" s="4"/>
      <c r="S21" s="258"/>
      <c r="T21" s="395"/>
      <c r="U21" s="259"/>
      <c r="V21" s="6"/>
      <c r="W21" s="14"/>
      <c r="X21" s="125"/>
      <c r="Y21" s="125"/>
      <c r="Z21" s="125"/>
      <c r="AA21" s="6"/>
      <c r="AB21" s="6"/>
      <c r="AC21" s="6"/>
      <c r="AD21" s="127"/>
      <c r="AE21" s="6"/>
      <c r="AF21" s="127"/>
      <c r="AG21" s="6"/>
      <c r="AH21" s="6"/>
      <c r="AI21" s="6"/>
      <c r="AJ21" s="6"/>
      <c r="AK21" s="6"/>
      <c r="AL21" s="6"/>
      <c r="AM21" s="6"/>
      <c r="AN21" s="6"/>
      <c r="AO21" s="6"/>
      <c r="AP21" s="6"/>
      <c r="AQ21" s="6"/>
      <c r="AR21" s="6"/>
      <c r="AS21" s="6"/>
      <c r="AT21" s="6"/>
      <c r="AU21" s="6"/>
    </row>
    <row r="22" spans="1:47" ht="5.25" customHeight="1" x14ac:dyDescent="0.25">
      <c r="A22" s="254"/>
      <c r="B22" s="255"/>
      <c r="C22" s="256"/>
      <c r="D22" s="256"/>
      <c r="E22" s="256"/>
      <c r="F22" s="256"/>
      <c r="G22" s="256"/>
      <c r="H22" s="256"/>
      <c r="I22" s="254"/>
      <c r="J22" s="4"/>
      <c r="K22" s="257"/>
      <c r="L22" s="273"/>
      <c r="M22" s="273"/>
      <c r="N22" s="273"/>
      <c r="O22" s="273"/>
      <c r="P22" s="263"/>
      <c r="Q22" s="4"/>
      <c r="R22" s="4"/>
      <c r="S22" s="258"/>
      <c r="T22" s="264"/>
      <c r="U22" s="121"/>
      <c r="V22" s="6"/>
      <c r="W22" s="6"/>
      <c r="X22" s="125"/>
      <c r="Y22" s="125"/>
      <c r="Z22" s="125"/>
      <c r="AA22" s="6"/>
      <c r="AB22" s="6"/>
      <c r="AC22" s="6"/>
      <c r="AD22" s="127"/>
      <c r="AE22" s="6"/>
      <c r="AF22" s="127"/>
      <c r="AG22" s="6"/>
      <c r="AH22" s="6"/>
      <c r="AI22" s="6"/>
      <c r="AJ22" s="6"/>
      <c r="AK22" s="6"/>
      <c r="AL22" s="6"/>
      <c r="AM22" s="6"/>
      <c r="AN22" s="6"/>
      <c r="AO22" s="6"/>
      <c r="AP22" s="6"/>
      <c r="AQ22" s="6"/>
      <c r="AR22" s="6"/>
      <c r="AS22" s="6"/>
      <c r="AT22" s="6"/>
      <c r="AU22" s="6"/>
    </row>
    <row r="23" spans="1:47" s="13" customFormat="1" ht="2.25" customHeight="1" x14ac:dyDescent="0.25">
      <c r="A23" s="15"/>
      <c r="B23" s="4"/>
      <c r="C23" s="4"/>
      <c r="D23" s="4"/>
      <c r="E23" s="4"/>
      <c r="F23" s="4"/>
      <c r="G23" s="4"/>
      <c r="H23" s="4"/>
      <c r="I23" s="4"/>
      <c r="J23" s="4"/>
      <c r="L23" s="284"/>
      <c r="M23" s="284"/>
      <c r="N23" s="284"/>
      <c r="O23" s="26"/>
      <c r="P23" s="26"/>
      <c r="Q23" s="34"/>
      <c r="R23" s="285">
        <f>IF(SUM(P28:Q148)=0,,"Effective Multiplier For New Staff =")</f>
        <v>0</v>
      </c>
      <c r="S23" s="286"/>
      <c r="T23" s="232"/>
      <c r="U23" s="4"/>
      <c r="V23" s="14"/>
      <c r="W23" s="6"/>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row>
    <row r="24" spans="1:47" s="13" customFormat="1" ht="13.8" thickBot="1" x14ac:dyDescent="0.3">
      <c r="A24" s="15" t="s">
        <v>151</v>
      </c>
      <c r="B24" s="4"/>
      <c r="C24" s="4"/>
      <c r="D24" s="4"/>
      <c r="E24" s="4"/>
      <c r="F24" s="4"/>
      <c r="G24" s="4"/>
      <c r="H24" s="4"/>
      <c r="I24" s="4"/>
      <c r="N24" s="4"/>
      <c r="O24" s="4"/>
      <c r="P24" s="4"/>
      <c r="Q24" s="4"/>
      <c r="R24" s="4"/>
      <c r="S24" s="4"/>
      <c r="T24" s="4"/>
      <c r="U24" s="396" t="str">
        <f>CONCATENATE("Template: T-WB-",V25," (rev ",TEXT(V24, "mm-dd-yyyy"),") SRC")</f>
        <v>Template: T-WB-Generic Fee Proposal (rev 06-06-2025) SRC</v>
      </c>
      <c r="V24" s="468">
        <v>45814</v>
      </c>
      <c r="W24" s="468"/>
      <c r="X24" s="400" t="s">
        <v>165</v>
      </c>
      <c r="Y24" s="401"/>
      <c r="Z24" s="401"/>
      <c r="AA24" s="401"/>
      <c r="AB24" s="401"/>
      <c r="AC24" s="401"/>
      <c r="AD24" s="401"/>
      <c r="AE24" s="401"/>
      <c r="AF24" s="401"/>
      <c r="AG24" s="401"/>
      <c r="AH24" s="14"/>
      <c r="AI24" s="14"/>
      <c r="AJ24" s="14"/>
      <c r="AK24" s="14"/>
      <c r="AL24" s="14"/>
      <c r="AM24" s="14"/>
      <c r="AN24" s="14"/>
      <c r="AO24" s="14"/>
      <c r="AP24" s="14"/>
      <c r="AQ24" s="14"/>
      <c r="AR24" s="14"/>
      <c r="AS24" s="14"/>
      <c r="AT24" s="14"/>
      <c r="AU24" s="14"/>
    </row>
    <row r="25" spans="1:47" s="128" customFormat="1" ht="12.75" customHeight="1" x14ac:dyDescent="0.25">
      <c r="A25" s="43"/>
      <c r="B25" s="215"/>
      <c r="C25" s="215"/>
      <c r="D25" s="215"/>
      <c r="E25" s="216"/>
      <c r="F25" s="216"/>
      <c r="G25" s="493" t="s">
        <v>118</v>
      </c>
      <c r="H25" s="493"/>
      <c r="I25" s="493"/>
      <c r="J25" s="493"/>
      <c r="K25" s="216"/>
      <c r="L25" s="491" t="str">
        <f>IF($V$15=1,"Fully-loaded Billing Rate","Current Actual Hourly Rate")</f>
        <v>Current Actual Hourly Rate</v>
      </c>
      <c r="M25" s="491"/>
      <c r="N25" s="491"/>
      <c r="O25" s="491"/>
      <c r="P25" s="491"/>
      <c r="Q25" s="491"/>
      <c r="R25" s="215"/>
      <c r="S25" s="491" t="s">
        <v>106</v>
      </c>
      <c r="T25" s="491"/>
      <c r="U25" s="228"/>
      <c r="V25" s="469" t="s">
        <v>167</v>
      </c>
      <c r="W25" s="470"/>
      <c r="X25" s="470"/>
      <c r="Y25" s="470"/>
      <c r="Z25" s="470"/>
      <c r="AA25" s="400" t="s">
        <v>166</v>
      </c>
      <c r="AB25" s="401"/>
      <c r="AC25" s="401"/>
      <c r="AD25" s="401"/>
      <c r="AE25" s="403"/>
      <c r="AF25" s="403"/>
      <c r="AG25" s="403"/>
      <c r="AH25" s="16"/>
      <c r="AI25" s="16"/>
      <c r="AJ25" s="16"/>
      <c r="AK25" s="16"/>
      <c r="AL25" s="16"/>
      <c r="AM25" s="16"/>
      <c r="AN25" s="16"/>
      <c r="AO25" s="16"/>
      <c r="AP25" s="16"/>
      <c r="AQ25" s="16"/>
      <c r="AR25" s="16"/>
      <c r="AS25" s="16"/>
      <c r="AT25" s="16"/>
      <c r="AU25" s="16"/>
    </row>
    <row r="26" spans="1:47" s="128" customFormat="1" ht="13.5" customHeight="1" thickBot="1" x14ac:dyDescent="0.3">
      <c r="A26" s="44"/>
      <c r="B26" s="490" t="s">
        <v>31</v>
      </c>
      <c r="C26" s="490"/>
      <c r="D26" s="490"/>
      <c r="E26" s="217"/>
      <c r="F26" s="217"/>
      <c r="G26" s="494"/>
      <c r="H26" s="494"/>
      <c r="I26" s="494"/>
      <c r="J26" s="494"/>
      <c r="K26" s="217"/>
      <c r="L26" s="492"/>
      <c r="M26" s="492"/>
      <c r="N26" s="492"/>
      <c r="O26" s="492"/>
      <c r="P26" s="492"/>
      <c r="Q26" s="492"/>
      <c r="R26" s="218"/>
      <c r="S26" s="492"/>
      <c r="T26" s="492"/>
      <c r="U26" s="229"/>
      <c r="V26" s="16"/>
      <c r="W26" s="402"/>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4" customFormat="1" ht="13.2" x14ac:dyDescent="0.25">
      <c r="A27" s="21" t="str">
        <f>C17</f>
        <v>Principal</v>
      </c>
      <c r="B27" s="17"/>
      <c r="C27" s="17"/>
      <c r="D27" s="17"/>
      <c r="E27" s="17"/>
      <c r="F27" s="17"/>
      <c r="G27" s="17"/>
      <c r="H27" s="17"/>
      <c r="I27" s="17"/>
      <c r="J27" s="17"/>
      <c r="K27" s="17"/>
      <c r="L27" s="17"/>
      <c r="M27" s="475"/>
      <c r="N27" s="475"/>
      <c r="O27" s="17"/>
      <c r="P27" s="475"/>
      <c r="Q27" s="475"/>
      <c r="R27" s="17"/>
      <c r="S27" s="474"/>
      <c r="T27" s="474"/>
      <c r="U27" s="129"/>
      <c r="V27" s="16"/>
      <c r="W27" s="14"/>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7" s="13" customFormat="1" ht="13.2" x14ac:dyDescent="0.25">
      <c r="A28" s="282"/>
      <c r="B28" s="464"/>
      <c r="C28" s="464"/>
      <c r="D28" s="464"/>
      <c r="E28" s="111"/>
      <c r="F28" s="111"/>
      <c r="G28" s="464"/>
      <c r="H28" s="464"/>
      <c r="I28" s="464"/>
      <c r="J28" s="464"/>
      <c r="K28" s="464"/>
      <c r="L28" s="213"/>
      <c r="M28" s="465"/>
      <c r="N28" s="465"/>
      <c r="O28" s="4"/>
      <c r="P28" s="466"/>
      <c r="Q28" s="466"/>
      <c r="R28" s="265"/>
      <c r="S28" s="471"/>
      <c r="T28" s="471"/>
      <c r="U28" s="129"/>
      <c r="V28" s="14"/>
      <c r="W28" s="14" t="s">
        <v>57</v>
      </c>
      <c r="X28" s="14"/>
      <c r="Y28" s="14"/>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3.2" x14ac:dyDescent="0.25">
      <c r="A29" s="282"/>
      <c r="B29" s="464"/>
      <c r="C29" s="464"/>
      <c r="D29" s="464"/>
      <c r="E29" s="111"/>
      <c r="F29" s="111"/>
      <c r="G29" s="478"/>
      <c r="H29" s="478"/>
      <c r="I29" s="478"/>
      <c r="J29" s="478"/>
      <c r="K29" s="478"/>
      <c r="L29" s="213"/>
      <c r="M29" s="465"/>
      <c r="N29" s="465"/>
      <c r="O29" s="4"/>
      <c r="P29" s="466"/>
      <c r="Q29" s="466"/>
      <c r="R29" s="265"/>
      <c r="S29" s="467"/>
      <c r="T29" s="467"/>
      <c r="U29" s="129"/>
      <c r="V29" s="14"/>
      <c r="W29" s="272"/>
      <c r="X29" s="225"/>
      <c r="Y29" s="225"/>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3.2" x14ac:dyDescent="0.25">
      <c r="A30" s="282"/>
      <c r="B30" s="478"/>
      <c r="C30" s="478"/>
      <c r="D30" s="478"/>
      <c r="E30" s="111"/>
      <c r="F30" s="111"/>
      <c r="G30" s="478"/>
      <c r="H30" s="478"/>
      <c r="I30" s="478"/>
      <c r="J30" s="478"/>
      <c r="K30" s="478"/>
      <c r="L30" s="213"/>
      <c r="M30" s="465"/>
      <c r="N30" s="465"/>
      <c r="O30" s="4"/>
      <c r="P30" s="466"/>
      <c r="Q30" s="466"/>
      <c r="R30" s="265"/>
      <c r="S30" s="467"/>
      <c r="T30" s="467"/>
      <c r="U30" s="129"/>
      <c r="V30" s="14"/>
      <c r="W30" s="272"/>
      <c r="X30" s="225"/>
      <c r="Y30" s="225"/>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3.8" thickBot="1" x14ac:dyDescent="0.3">
      <c r="A31" s="130"/>
      <c r="B31" s="18"/>
      <c r="C31" s="18"/>
      <c r="D31" s="18"/>
      <c r="E31" s="18"/>
      <c r="F31" s="18"/>
      <c r="G31" s="18"/>
      <c r="H31" s="18"/>
      <c r="I31" s="18"/>
      <c r="J31" s="18"/>
      <c r="K31" s="18"/>
      <c r="L31" s="451" t="s">
        <v>201</v>
      </c>
      <c r="M31" s="452">
        <f>IF(SUM(S28:S30)*100=100,ROUND(M28*S28+M29*S29+M30*S30,2),IF(SUM(S28:S30)=0,0,"ERROR"))</f>
        <v>0</v>
      </c>
      <c r="N31" s="19"/>
      <c r="O31" s="227"/>
      <c r="P31" s="479"/>
      <c r="Q31" s="479"/>
      <c r="S31" s="473">
        <f>IF(SUM(S28:S30)*100=100,,IF(AND(SUM(S28:S30)=0,SUM(M28:M30)=0),0,"Sum must = 100%"))</f>
        <v>0</v>
      </c>
      <c r="T31" s="473"/>
      <c r="U31" s="131"/>
      <c r="V31" s="14"/>
      <c r="W31" s="224"/>
      <c r="X31" s="62"/>
      <c r="Y31" s="62"/>
      <c r="Z31" s="14"/>
      <c r="AA31" s="14"/>
      <c r="AB31" s="14"/>
      <c r="AC31" s="14"/>
      <c r="AD31" s="14"/>
      <c r="AE31" s="14"/>
      <c r="AF31" s="14"/>
      <c r="AG31" s="14"/>
      <c r="AH31" s="14"/>
      <c r="AI31" s="14"/>
      <c r="AJ31" s="14"/>
      <c r="AK31" s="14"/>
      <c r="AL31" s="14"/>
      <c r="AM31" s="14"/>
      <c r="AN31" s="14"/>
      <c r="AO31" s="14"/>
      <c r="AP31" s="14"/>
      <c r="AQ31" s="14"/>
      <c r="AR31" s="14"/>
      <c r="AS31" s="14"/>
      <c r="AT31" s="14"/>
    </row>
    <row r="32" spans="1:47" s="4" customFormat="1" ht="13.2" x14ac:dyDescent="0.25">
      <c r="A32" s="21" t="str">
        <f>C18</f>
        <v>Program Manager</v>
      </c>
      <c r="B32" s="17"/>
      <c r="C32" s="17"/>
      <c r="D32" s="17"/>
      <c r="E32" s="17"/>
      <c r="F32" s="17"/>
      <c r="G32" s="17"/>
      <c r="H32" s="17"/>
      <c r="I32" s="17"/>
      <c r="J32" s="17"/>
      <c r="K32" s="17"/>
      <c r="L32" s="17"/>
      <c r="M32" s="17"/>
      <c r="N32" s="17"/>
      <c r="O32" s="17"/>
      <c r="P32" s="475"/>
      <c r="Q32" s="475"/>
      <c r="R32" s="17"/>
      <c r="S32" s="474"/>
      <c r="T32" s="474"/>
      <c r="U32" s="129"/>
      <c r="V32" s="16"/>
      <c r="W32" s="224"/>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6" s="13" customFormat="1" ht="13.2" x14ac:dyDescent="0.25">
      <c r="A33" s="283"/>
      <c r="B33" s="464"/>
      <c r="C33" s="464"/>
      <c r="D33" s="464"/>
      <c r="E33" s="111"/>
      <c r="F33" s="111"/>
      <c r="G33" s="464"/>
      <c r="H33" s="464"/>
      <c r="I33" s="464"/>
      <c r="J33" s="464"/>
      <c r="K33" s="464"/>
      <c r="L33" s="213"/>
      <c r="M33" s="465"/>
      <c r="N33" s="465"/>
      <c r="O33" s="4"/>
      <c r="P33" s="466"/>
      <c r="Q33" s="466"/>
      <c r="R33" s="265"/>
      <c r="S33" s="471"/>
      <c r="T33" s="471"/>
      <c r="U33" s="129"/>
      <c r="V33" s="14"/>
      <c r="W33" s="272"/>
      <c r="X33" s="14"/>
      <c r="Y33" s="14"/>
      <c r="Z33" s="14"/>
      <c r="AA33" s="14"/>
      <c r="AB33" s="14"/>
      <c r="AC33" s="14"/>
      <c r="AD33" s="14"/>
      <c r="AE33" s="14"/>
      <c r="AF33" s="14"/>
      <c r="AG33" s="14"/>
      <c r="AH33" s="14"/>
      <c r="AI33" s="14"/>
      <c r="AJ33" s="14"/>
      <c r="AK33" s="14"/>
      <c r="AL33" s="14"/>
      <c r="AM33" s="14"/>
      <c r="AN33" s="14"/>
      <c r="AO33" s="14"/>
      <c r="AP33" s="14"/>
      <c r="AQ33" s="14"/>
      <c r="AR33" s="14"/>
      <c r="AS33" s="14"/>
      <c r="AT33" s="14"/>
    </row>
    <row r="34" spans="1:46" s="13" customFormat="1" ht="13.2" x14ac:dyDescent="0.25">
      <c r="A34" s="283"/>
      <c r="B34" s="464"/>
      <c r="C34" s="464"/>
      <c r="D34" s="464"/>
      <c r="E34" s="111"/>
      <c r="F34" s="111"/>
      <c r="G34" s="464"/>
      <c r="H34" s="464"/>
      <c r="I34" s="464"/>
      <c r="J34" s="464"/>
      <c r="K34" s="464"/>
      <c r="L34" s="213"/>
      <c r="M34" s="465"/>
      <c r="N34" s="465"/>
      <c r="O34" s="4"/>
      <c r="P34" s="466"/>
      <c r="Q34" s="466"/>
      <c r="R34" s="265"/>
      <c r="S34" s="467"/>
      <c r="T34" s="467"/>
      <c r="U34" s="129"/>
      <c r="V34" s="14"/>
      <c r="W34" s="272"/>
      <c r="X34" s="225"/>
      <c r="Y34" s="225"/>
      <c r="Z34" s="14"/>
      <c r="AA34" s="14"/>
      <c r="AB34" s="14"/>
      <c r="AC34" s="14"/>
      <c r="AD34" s="14"/>
      <c r="AE34" s="14"/>
      <c r="AF34" s="14"/>
      <c r="AG34" s="14"/>
      <c r="AH34" s="14"/>
      <c r="AI34" s="14"/>
      <c r="AJ34" s="14"/>
      <c r="AK34" s="14"/>
      <c r="AL34" s="14"/>
      <c r="AM34" s="14"/>
      <c r="AN34" s="14"/>
      <c r="AO34" s="14"/>
      <c r="AP34" s="14"/>
      <c r="AQ34" s="14"/>
      <c r="AR34" s="14"/>
      <c r="AS34" s="14"/>
      <c r="AT34" s="14"/>
    </row>
    <row r="35" spans="1:46" s="13" customFormat="1" ht="13.2" x14ac:dyDescent="0.25">
      <c r="A35" s="283"/>
      <c r="B35" s="464"/>
      <c r="C35" s="464"/>
      <c r="D35" s="464"/>
      <c r="E35" s="111"/>
      <c r="F35" s="111"/>
      <c r="G35" s="464"/>
      <c r="H35" s="464"/>
      <c r="I35" s="464"/>
      <c r="J35" s="464"/>
      <c r="K35" s="464"/>
      <c r="L35" s="213"/>
      <c r="M35" s="465"/>
      <c r="N35" s="465"/>
      <c r="O35" s="4"/>
      <c r="P35" s="466"/>
      <c r="Q35" s="466"/>
      <c r="R35" s="265"/>
      <c r="S35" s="467"/>
      <c r="T35" s="467"/>
      <c r="U35" s="129"/>
      <c r="V35" s="14"/>
      <c r="W35" s="272"/>
      <c r="X35" s="225"/>
      <c r="Y35" s="225"/>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3.2" x14ac:dyDescent="0.25">
      <c r="A36" s="283"/>
      <c r="B36" s="464"/>
      <c r="C36" s="464"/>
      <c r="D36" s="464"/>
      <c r="E36" s="111"/>
      <c r="F36" s="111"/>
      <c r="G36" s="464"/>
      <c r="H36" s="464"/>
      <c r="I36" s="464"/>
      <c r="J36" s="464"/>
      <c r="K36" s="464"/>
      <c r="L36" s="213"/>
      <c r="M36" s="465"/>
      <c r="N36" s="465"/>
      <c r="O36" s="4"/>
      <c r="P36" s="466"/>
      <c r="Q36" s="466"/>
      <c r="R36" s="265"/>
      <c r="S36" s="467"/>
      <c r="T36" s="467"/>
      <c r="U36" s="129"/>
      <c r="V36" s="14"/>
      <c r="W36" s="272"/>
      <c r="X36" s="225"/>
      <c r="Y36" s="225"/>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3.8" thickBot="1" x14ac:dyDescent="0.3">
      <c r="A37" s="132"/>
      <c r="B37" s="112"/>
      <c r="C37" s="112"/>
      <c r="D37" s="112"/>
      <c r="E37" s="112"/>
      <c r="F37" s="112"/>
      <c r="G37" s="112"/>
      <c r="H37" s="112"/>
      <c r="I37" s="112"/>
      <c r="J37" s="112"/>
      <c r="K37" s="112"/>
      <c r="L37" s="451" t="s">
        <v>201</v>
      </c>
      <c r="M37" s="452">
        <f>IF(SUM(S33:S36)*100=100,ROUND(M33*S33+M34*S34+M35*S35+M36*S36,2),IF(SUM(S33:S36)=0,0,"ERROR"))</f>
        <v>0</v>
      </c>
      <c r="N37" s="113"/>
      <c r="O37" s="227"/>
      <c r="P37" s="480"/>
      <c r="Q37" s="480"/>
      <c r="R37" s="4"/>
      <c r="S37" s="473">
        <f>IF(SUM(S33:S36)*100=100,,IF(AND(SUM(S33:S36)=0,SUM(M33:M36)=0),0,"Sum must = 100%"))</f>
        <v>0</v>
      </c>
      <c r="T37" s="473"/>
      <c r="U37" s="131"/>
      <c r="V37" s="14"/>
      <c r="W37" s="224"/>
      <c r="X37" s="62"/>
      <c r="Y37" s="62"/>
      <c r="Z37" s="14"/>
      <c r="AA37" s="14"/>
      <c r="AB37" s="14"/>
      <c r="AC37" s="14"/>
      <c r="AD37" s="14"/>
      <c r="AE37" s="14"/>
      <c r="AF37" s="14"/>
      <c r="AG37" s="14"/>
      <c r="AH37" s="14"/>
      <c r="AI37" s="14"/>
      <c r="AJ37" s="14"/>
      <c r="AK37" s="14"/>
      <c r="AL37" s="14"/>
      <c r="AM37" s="14"/>
      <c r="AN37" s="14"/>
      <c r="AO37" s="14"/>
      <c r="AP37" s="14"/>
      <c r="AQ37" s="14"/>
      <c r="AR37" s="14"/>
      <c r="AS37" s="14"/>
      <c r="AT37" s="14"/>
    </row>
    <row r="38" spans="1:46" s="4" customFormat="1" ht="13.2" x14ac:dyDescent="0.25">
      <c r="A38" s="21" t="str">
        <f>C19</f>
        <v>Sr. Engineer</v>
      </c>
      <c r="B38" s="17"/>
      <c r="C38" s="17"/>
      <c r="D38" s="17"/>
      <c r="E38" s="17"/>
      <c r="F38" s="17"/>
      <c r="G38" s="17"/>
      <c r="H38" s="17"/>
      <c r="I38" s="17"/>
      <c r="J38" s="17"/>
      <c r="K38" s="17"/>
      <c r="L38" s="17"/>
      <c r="M38" s="17"/>
      <c r="N38" s="17"/>
      <c r="O38" s="17"/>
      <c r="P38" s="475"/>
      <c r="Q38" s="475"/>
      <c r="R38" s="17"/>
      <c r="S38" s="474"/>
      <c r="T38" s="474"/>
      <c r="U38" s="129"/>
      <c r="V38" s="16"/>
      <c r="W38" s="224"/>
      <c r="X38" s="16"/>
      <c r="Y38" s="16"/>
      <c r="Z38" s="16"/>
      <c r="AA38" s="16"/>
      <c r="AB38" s="16"/>
      <c r="AC38" s="16"/>
      <c r="AD38" s="16"/>
      <c r="AE38" s="16"/>
      <c r="AF38" s="16"/>
      <c r="AG38" s="16"/>
      <c r="AH38" s="16"/>
      <c r="AI38" s="16"/>
      <c r="AJ38" s="16"/>
      <c r="AK38" s="16"/>
      <c r="AL38" s="16"/>
      <c r="AM38" s="16"/>
      <c r="AN38" s="16"/>
      <c r="AO38" s="16"/>
      <c r="AP38" s="16"/>
      <c r="AQ38" s="16"/>
      <c r="AR38" s="16"/>
      <c r="AS38" s="16"/>
      <c r="AT38" s="16"/>
    </row>
    <row r="39" spans="1:46" s="13" customFormat="1" ht="13.2" x14ac:dyDescent="0.25">
      <c r="A39" s="283"/>
      <c r="B39" s="464"/>
      <c r="C39" s="464"/>
      <c r="D39" s="464"/>
      <c r="E39" s="111"/>
      <c r="F39" s="111"/>
      <c r="G39" s="464"/>
      <c r="H39" s="464"/>
      <c r="I39" s="464"/>
      <c r="J39" s="464"/>
      <c r="K39" s="464"/>
      <c r="L39" s="213"/>
      <c r="M39" s="465"/>
      <c r="N39" s="465"/>
      <c r="O39" s="4"/>
      <c r="P39" s="466"/>
      <c r="Q39" s="466"/>
      <c r="R39" s="265"/>
      <c r="S39" s="471"/>
      <c r="T39" s="471"/>
      <c r="U39" s="129"/>
      <c r="V39" s="14"/>
      <c r="W39" s="272"/>
      <c r="X39" s="14"/>
      <c r="Y39" s="14"/>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3.2" x14ac:dyDescent="0.25">
      <c r="A40" s="283"/>
      <c r="B40" s="464"/>
      <c r="C40" s="464"/>
      <c r="D40" s="464"/>
      <c r="E40" s="111"/>
      <c r="F40" s="111"/>
      <c r="G40" s="464"/>
      <c r="H40" s="464"/>
      <c r="I40" s="464"/>
      <c r="J40" s="464"/>
      <c r="K40" s="464"/>
      <c r="L40" s="213"/>
      <c r="M40" s="465"/>
      <c r="N40" s="465"/>
      <c r="O40" s="4"/>
      <c r="P40" s="466"/>
      <c r="Q40" s="466"/>
      <c r="R40" s="265"/>
      <c r="S40" s="467"/>
      <c r="T40" s="467"/>
      <c r="U40" s="129"/>
      <c r="V40" s="14"/>
      <c r="W40" s="272"/>
      <c r="X40" s="225"/>
      <c r="Y40" s="225"/>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3.2" x14ac:dyDescent="0.25">
      <c r="A41" s="283"/>
      <c r="B41" s="464"/>
      <c r="C41" s="464"/>
      <c r="D41" s="464"/>
      <c r="E41" s="111"/>
      <c r="F41" s="111"/>
      <c r="G41" s="464"/>
      <c r="H41" s="464"/>
      <c r="I41" s="464"/>
      <c r="J41" s="464"/>
      <c r="K41" s="464"/>
      <c r="L41" s="213"/>
      <c r="M41" s="465"/>
      <c r="N41" s="465"/>
      <c r="O41" s="4"/>
      <c r="P41" s="466"/>
      <c r="Q41" s="466"/>
      <c r="R41" s="265"/>
      <c r="S41" s="467"/>
      <c r="T41" s="467"/>
      <c r="U41" s="129"/>
      <c r="V41" s="14"/>
      <c r="W41" s="272"/>
      <c r="X41" s="225"/>
      <c r="Y41" s="225"/>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3.2" x14ac:dyDescent="0.25">
      <c r="A42" s="283"/>
      <c r="B42" s="464"/>
      <c r="C42" s="464"/>
      <c r="D42" s="464"/>
      <c r="E42" s="111"/>
      <c r="F42" s="111"/>
      <c r="G42" s="464"/>
      <c r="H42" s="464"/>
      <c r="I42" s="464"/>
      <c r="J42" s="464"/>
      <c r="K42" s="464"/>
      <c r="L42" s="213"/>
      <c r="M42" s="465"/>
      <c r="N42" s="465"/>
      <c r="O42" s="4"/>
      <c r="P42" s="466"/>
      <c r="Q42" s="466"/>
      <c r="R42" s="265"/>
      <c r="S42" s="467"/>
      <c r="T42" s="467"/>
      <c r="U42" s="129"/>
      <c r="V42" s="14"/>
      <c r="W42" s="272"/>
      <c r="X42" s="225"/>
      <c r="Y42" s="225"/>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3.2" x14ac:dyDescent="0.25">
      <c r="A43" s="283"/>
      <c r="B43" s="464"/>
      <c r="C43" s="464"/>
      <c r="D43" s="464"/>
      <c r="E43" s="111"/>
      <c r="F43" s="111"/>
      <c r="G43" s="464"/>
      <c r="H43" s="464"/>
      <c r="I43" s="464"/>
      <c r="J43" s="464"/>
      <c r="K43" s="464"/>
      <c r="L43" s="213"/>
      <c r="M43" s="465"/>
      <c r="N43" s="465"/>
      <c r="O43" s="4"/>
      <c r="P43" s="466"/>
      <c r="Q43" s="466"/>
      <c r="R43" s="265"/>
      <c r="S43" s="467"/>
      <c r="T43" s="467"/>
      <c r="U43" s="129"/>
      <c r="V43" s="14"/>
      <c r="W43" s="272"/>
      <c r="X43" s="225"/>
      <c r="Y43" s="225"/>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3.2" x14ac:dyDescent="0.25">
      <c r="A44" s="283"/>
      <c r="B44" s="464"/>
      <c r="C44" s="464"/>
      <c r="D44" s="464"/>
      <c r="E44" s="111"/>
      <c r="F44" s="111"/>
      <c r="G44" s="464"/>
      <c r="H44" s="464"/>
      <c r="I44" s="464"/>
      <c r="J44" s="464"/>
      <c r="K44" s="464"/>
      <c r="L44" s="213"/>
      <c r="M44" s="465"/>
      <c r="N44" s="465"/>
      <c r="O44" s="4"/>
      <c r="P44" s="466"/>
      <c r="Q44" s="466"/>
      <c r="R44" s="265"/>
      <c r="S44" s="467"/>
      <c r="T44" s="467"/>
      <c r="U44" s="129"/>
      <c r="V44" s="14"/>
      <c r="W44" s="272"/>
      <c r="X44" s="225"/>
      <c r="Y44" s="225"/>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3.2" x14ac:dyDescent="0.25">
      <c r="A45" s="283"/>
      <c r="B45" s="464"/>
      <c r="C45" s="464"/>
      <c r="D45" s="464"/>
      <c r="E45" s="111"/>
      <c r="F45" s="111"/>
      <c r="G45" s="464"/>
      <c r="H45" s="464"/>
      <c r="I45" s="464"/>
      <c r="J45" s="464"/>
      <c r="K45" s="464"/>
      <c r="L45" s="213"/>
      <c r="M45" s="465"/>
      <c r="N45" s="465"/>
      <c r="O45" s="4"/>
      <c r="P45" s="466"/>
      <c r="Q45" s="466"/>
      <c r="R45" s="265"/>
      <c r="S45" s="467"/>
      <c r="T45" s="467"/>
      <c r="U45" s="129"/>
      <c r="V45" s="14"/>
      <c r="W45" s="272"/>
      <c r="X45" s="225"/>
      <c r="Y45" s="225"/>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3.2" x14ac:dyDescent="0.25">
      <c r="A46" s="283"/>
      <c r="B46" s="464"/>
      <c r="C46" s="464"/>
      <c r="D46" s="464"/>
      <c r="E46" s="111"/>
      <c r="F46" s="111"/>
      <c r="G46" s="464"/>
      <c r="H46" s="464"/>
      <c r="I46" s="464"/>
      <c r="J46" s="464"/>
      <c r="K46" s="464"/>
      <c r="L46" s="213"/>
      <c r="M46" s="465"/>
      <c r="N46" s="465"/>
      <c r="O46" s="4"/>
      <c r="P46" s="466"/>
      <c r="Q46" s="466"/>
      <c r="R46" s="265"/>
      <c r="S46" s="467"/>
      <c r="T46" s="467"/>
      <c r="U46" s="129"/>
      <c r="V46" s="14"/>
      <c r="W46" s="272"/>
      <c r="X46" s="225"/>
      <c r="Y46" s="225"/>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2" x14ac:dyDescent="0.25">
      <c r="A47" s="283"/>
      <c r="B47" s="464"/>
      <c r="C47" s="464"/>
      <c r="D47" s="464"/>
      <c r="E47" s="111"/>
      <c r="F47" s="111"/>
      <c r="G47" s="464"/>
      <c r="H47" s="464"/>
      <c r="I47" s="464"/>
      <c r="J47" s="464"/>
      <c r="K47" s="464"/>
      <c r="L47" s="213"/>
      <c r="M47" s="465"/>
      <c r="N47" s="465"/>
      <c r="O47" s="4"/>
      <c r="P47" s="466"/>
      <c r="Q47" s="466"/>
      <c r="R47" s="265"/>
      <c r="S47" s="467"/>
      <c r="T47" s="467"/>
      <c r="U47" s="129"/>
      <c r="V47" s="14"/>
      <c r="W47" s="272"/>
      <c r="X47" s="225"/>
      <c r="Y47" s="225"/>
      <c r="Z47" s="14"/>
      <c r="AA47" s="14"/>
      <c r="AB47" s="14"/>
      <c r="AC47" s="14"/>
      <c r="AD47" s="14"/>
      <c r="AE47" s="14"/>
      <c r="AF47" s="14"/>
      <c r="AG47" s="14"/>
      <c r="AH47" s="14"/>
      <c r="AI47" s="14"/>
      <c r="AJ47" s="14"/>
      <c r="AK47" s="14"/>
      <c r="AL47" s="14"/>
      <c r="AM47" s="14"/>
      <c r="AN47" s="14"/>
      <c r="AO47" s="14"/>
      <c r="AP47" s="14"/>
      <c r="AQ47" s="14"/>
      <c r="AR47" s="14"/>
      <c r="AS47" s="14"/>
      <c r="AT47" s="14"/>
    </row>
    <row r="48" spans="1:46" s="13" customFormat="1" ht="13.2" x14ac:dyDescent="0.25">
      <c r="A48" s="283"/>
      <c r="B48" s="464"/>
      <c r="C48" s="464"/>
      <c r="D48" s="464"/>
      <c r="E48" s="111"/>
      <c r="F48" s="111"/>
      <c r="G48" s="464"/>
      <c r="H48" s="464"/>
      <c r="I48" s="464"/>
      <c r="J48" s="464"/>
      <c r="K48" s="464"/>
      <c r="L48" s="213"/>
      <c r="M48" s="465"/>
      <c r="N48" s="465"/>
      <c r="O48" s="4"/>
      <c r="P48" s="466"/>
      <c r="Q48" s="466"/>
      <c r="R48" s="265"/>
      <c r="S48" s="467"/>
      <c r="T48" s="467"/>
      <c r="U48" s="129"/>
      <c r="V48" s="14"/>
      <c r="W48" s="272"/>
      <c r="X48" s="225"/>
      <c r="Y48" s="225"/>
      <c r="Z48" s="14"/>
      <c r="AA48" s="14"/>
      <c r="AB48" s="14"/>
      <c r="AC48" s="14"/>
      <c r="AD48" s="14"/>
      <c r="AE48" s="14"/>
      <c r="AF48" s="14"/>
      <c r="AG48" s="14"/>
      <c r="AH48" s="14"/>
      <c r="AI48" s="14"/>
      <c r="AJ48" s="14"/>
      <c r="AK48" s="14"/>
      <c r="AL48" s="14"/>
      <c r="AM48" s="14"/>
      <c r="AN48" s="14"/>
      <c r="AO48" s="14"/>
      <c r="AP48" s="14"/>
      <c r="AQ48" s="14"/>
      <c r="AR48" s="14"/>
      <c r="AS48" s="14"/>
      <c r="AT48" s="14"/>
    </row>
    <row r="49" spans="1:46" s="13" customFormat="1" ht="13.2" x14ac:dyDescent="0.25">
      <c r="A49" s="283"/>
      <c r="B49" s="464"/>
      <c r="C49" s="464"/>
      <c r="D49" s="464"/>
      <c r="E49" s="111"/>
      <c r="F49" s="111"/>
      <c r="G49" s="464"/>
      <c r="H49" s="464"/>
      <c r="I49" s="464"/>
      <c r="J49" s="464"/>
      <c r="K49" s="464"/>
      <c r="L49" s="213"/>
      <c r="M49" s="465"/>
      <c r="N49" s="465"/>
      <c r="O49" s="4"/>
      <c r="P49" s="466"/>
      <c r="Q49" s="466"/>
      <c r="R49" s="265"/>
      <c r="S49" s="467"/>
      <c r="T49" s="467"/>
      <c r="U49" s="129"/>
      <c r="V49" s="14"/>
      <c r="W49" s="272"/>
      <c r="X49" s="225"/>
      <c r="Y49" s="225"/>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3.2" x14ac:dyDescent="0.25">
      <c r="A50" s="283"/>
      <c r="B50" s="464"/>
      <c r="C50" s="464"/>
      <c r="D50" s="464"/>
      <c r="E50" s="111"/>
      <c r="F50" s="111"/>
      <c r="G50" s="464"/>
      <c r="H50" s="464"/>
      <c r="I50" s="464"/>
      <c r="J50" s="464"/>
      <c r="K50" s="464"/>
      <c r="L50" s="213"/>
      <c r="M50" s="465"/>
      <c r="N50" s="465"/>
      <c r="O50" s="4"/>
      <c r="P50" s="466"/>
      <c r="Q50" s="466"/>
      <c r="R50" s="265"/>
      <c r="S50" s="467"/>
      <c r="T50" s="467"/>
      <c r="U50" s="129"/>
      <c r="V50" s="14"/>
      <c r="W50" s="272"/>
      <c r="X50" s="225"/>
      <c r="Y50" s="225"/>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3.8" thickBot="1" x14ac:dyDescent="0.3">
      <c r="A51" s="132"/>
      <c r="B51" s="112"/>
      <c r="C51" s="112"/>
      <c r="D51" s="112"/>
      <c r="E51" s="112"/>
      <c r="F51" s="112"/>
      <c r="G51" s="112"/>
      <c r="H51" s="112"/>
      <c r="I51" s="112"/>
      <c r="J51" s="112"/>
      <c r="K51" s="112"/>
      <c r="L51" s="451" t="s">
        <v>201</v>
      </c>
      <c r="M51" s="452">
        <f>IF(SUM(S39:S50)*100=100,ROUND(M39*S39+M40*S40+M41*S41+M42*S42+M43*S43+M44*S44+M45*S45+M46*S46+M47*S47+M48*S48+M49*S49+M50*S50,2),IF(SUM(S39:S50)=0,0,"ERROR"))</f>
        <v>0</v>
      </c>
      <c r="N51" s="113"/>
      <c r="O51" s="227"/>
      <c r="P51" s="472"/>
      <c r="Q51" s="472"/>
      <c r="R51" s="4"/>
      <c r="S51" s="473">
        <f>IF(SUM(S39:S50)*100=100,,IF(AND(SUM(S39:S50)=0,SUM(M39:M50)=0),0,"Sum must = 100%"))</f>
        <v>0</v>
      </c>
      <c r="T51" s="473"/>
      <c r="U51" s="131"/>
      <c r="V51" s="14"/>
      <c r="W51" s="224"/>
      <c r="X51" s="62"/>
      <c r="Y51" s="62"/>
      <c r="Z51" s="14"/>
      <c r="AA51" s="14"/>
      <c r="AB51" s="14"/>
      <c r="AC51" s="14"/>
      <c r="AD51" s="14"/>
      <c r="AE51" s="14"/>
      <c r="AF51" s="14"/>
      <c r="AG51" s="14"/>
      <c r="AH51" s="14"/>
      <c r="AI51" s="14"/>
      <c r="AJ51" s="14"/>
      <c r="AK51" s="14"/>
      <c r="AL51" s="14"/>
      <c r="AM51" s="14"/>
      <c r="AN51" s="14"/>
      <c r="AO51" s="14"/>
      <c r="AP51" s="14"/>
      <c r="AQ51" s="14"/>
      <c r="AR51" s="14"/>
      <c r="AS51" s="14"/>
      <c r="AT51" s="14"/>
    </row>
    <row r="52" spans="1:46" s="4" customFormat="1" ht="13.2" x14ac:dyDescent="0.25">
      <c r="A52" s="21" t="str">
        <f>C20</f>
        <v>Engineer</v>
      </c>
      <c r="B52" s="17"/>
      <c r="C52" s="17"/>
      <c r="D52" s="17"/>
      <c r="E52" s="17"/>
      <c r="F52" s="17"/>
      <c r="G52" s="17"/>
      <c r="H52" s="17"/>
      <c r="I52" s="17"/>
      <c r="J52" s="17"/>
      <c r="K52" s="17"/>
      <c r="L52" s="17"/>
      <c r="M52" s="17"/>
      <c r="N52" s="17"/>
      <c r="O52" s="17"/>
      <c r="P52" s="475"/>
      <c r="Q52" s="475"/>
      <c r="R52" s="17"/>
      <c r="S52" s="474"/>
      <c r="T52" s="474"/>
      <c r="U52" s="129"/>
      <c r="V52" s="16"/>
      <c r="W52" s="224"/>
      <c r="X52" s="16"/>
      <c r="Y52" s="16"/>
      <c r="Z52" s="16"/>
      <c r="AA52" s="16"/>
      <c r="AB52" s="16"/>
      <c r="AC52" s="16"/>
      <c r="AD52" s="16"/>
      <c r="AE52" s="16"/>
      <c r="AF52" s="16"/>
      <c r="AG52" s="16"/>
      <c r="AH52" s="16"/>
      <c r="AI52" s="16"/>
      <c r="AJ52" s="16"/>
      <c r="AK52" s="16"/>
      <c r="AL52" s="16"/>
      <c r="AM52" s="16"/>
      <c r="AN52" s="16"/>
      <c r="AO52" s="16"/>
      <c r="AP52" s="16"/>
      <c r="AQ52" s="16"/>
      <c r="AR52" s="16"/>
      <c r="AS52" s="16"/>
      <c r="AT52" s="16"/>
    </row>
    <row r="53" spans="1:46" s="13" customFormat="1" ht="13.2" x14ac:dyDescent="0.25">
      <c r="A53" s="283"/>
      <c r="B53" s="464"/>
      <c r="C53" s="464"/>
      <c r="D53" s="464"/>
      <c r="E53" s="111"/>
      <c r="F53" s="111"/>
      <c r="G53" s="464"/>
      <c r="H53" s="464"/>
      <c r="I53" s="464"/>
      <c r="J53" s="464"/>
      <c r="K53" s="464"/>
      <c r="L53" s="213"/>
      <c r="M53" s="465"/>
      <c r="N53" s="465"/>
      <c r="O53" s="4"/>
      <c r="P53" s="466"/>
      <c r="Q53" s="466"/>
      <c r="R53" s="265"/>
      <c r="S53" s="471"/>
      <c r="T53" s="471"/>
      <c r="U53" s="129"/>
      <c r="V53" s="14"/>
      <c r="W53" s="272"/>
      <c r="X53" s="14"/>
      <c r="Y53" s="14"/>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3.2" x14ac:dyDescent="0.25">
      <c r="A54" s="283"/>
      <c r="B54" s="464"/>
      <c r="C54" s="464"/>
      <c r="D54" s="464"/>
      <c r="E54" s="111"/>
      <c r="F54" s="111"/>
      <c r="G54" s="464"/>
      <c r="H54" s="464"/>
      <c r="I54" s="464"/>
      <c r="J54" s="464"/>
      <c r="K54" s="464"/>
      <c r="L54" s="213"/>
      <c r="M54" s="465"/>
      <c r="N54" s="465"/>
      <c r="O54" s="4"/>
      <c r="P54" s="466"/>
      <c r="Q54" s="466"/>
      <c r="R54" s="265"/>
      <c r="S54" s="467"/>
      <c r="T54" s="467"/>
      <c r="U54" s="129"/>
      <c r="V54" s="14"/>
      <c r="W54" s="272"/>
      <c r="X54" s="225"/>
      <c r="Y54" s="225"/>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3.2" x14ac:dyDescent="0.25">
      <c r="A55" s="283"/>
      <c r="B55" s="464"/>
      <c r="C55" s="464"/>
      <c r="D55" s="464"/>
      <c r="E55" s="111"/>
      <c r="F55" s="111"/>
      <c r="G55" s="464"/>
      <c r="H55" s="464"/>
      <c r="I55" s="464"/>
      <c r="J55" s="464"/>
      <c r="K55" s="464"/>
      <c r="L55" s="213"/>
      <c r="M55" s="465"/>
      <c r="N55" s="465"/>
      <c r="O55" s="4"/>
      <c r="P55" s="466"/>
      <c r="Q55" s="466"/>
      <c r="R55" s="265"/>
      <c r="S55" s="467"/>
      <c r="T55" s="467"/>
      <c r="U55" s="129"/>
      <c r="V55" s="14"/>
      <c r="W55" s="272"/>
      <c r="X55" s="225"/>
      <c r="Y55" s="225"/>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3.2" x14ac:dyDescent="0.25">
      <c r="A56" s="283"/>
      <c r="B56" s="464"/>
      <c r="C56" s="464"/>
      <c r="D56" s="464"/>
      <c r="E56" s="111"/>
      <c r="F56" s="111"/>
      <c r="G56" s="464"/>
      <c r="H56" s="464"/>
      <c r="I56" s="464"/>
      <c r="J56" s="464"/>
      <c r="K56" s="464"/>
      <c r="L56" s="213"/>
      <c r="M56" s="465"/>
      <c r="N56" s="465"/>
      <c r="O56" s="4"/>
      <c r="P56" s="466"/>
      <c r="Q56" s="466"/>
      <c r="R56" s="265"/>
      <c r="S56" s="467"/>
      <c r="T56" s="467"/>
      <c r="U56" s="129"/>
      <c r="V56" s="14"/>
      <c r="W56" s="272"/>
      <c r="X56" s="225"/>
      <c r="Y56" s="225"/>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3.2" x14ac:dyDescent="0.25">
      <c r="A57" s="283"/>
      <c r="B57" s="464"/>
      <c r="C57" s="464"/>
      <c r="D57" s="464"/>
      <c r="E57" s="111"/>
      <c r="F57" s="111"/>
      <c r="G57" s="464"/>
      <c r="H57" s="464"/>
      <c r="I57" s="464"/>
      <c r="J57" s="464"/>
      <c r="K57" s="464"/>
      <c r="L57" s="213"/>
      <c r="M57" s="465"/>
      <c r="N57" s="465"/>
      <c r="O57" s="4"/>
      <c r="P57" s="466"/>
      <c r="Q57" s="466"/>
      <c r="R57" s="265"/>
      <c r="S57" s="467"/>
      <c r="T57" s="467"/>
      <c r="U57" s="129"/>
      <c r="V57" s="14"/>
      <c r="W57" s="272"/>
      <c r="X57" s="225"/>
      <c r="Y57" s="225"/>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3.2" x14ac:dyDescent="0.25">
      <c r="A58" s="283"/>
      <c r="B58" s="464"/>
      <c r="C58" s="464"/>
      <c r="D58" s="464"/>
      <c r="E58" s="111"/>
      <c r="F58" s="111"/>
      <c r="G58" s="464"/>
      <c r="H58" s="464"/>
      <c r="I58" s="464"/>
      <c r="J58" s="464"/>
      <c r="K58" s="464"/>
      <c r="L58" s="213"/>
      <c r="M58" s="465"/>
      <c r="N58" s="465"/>
      <c r="O58" s="4"/>
      <c r="P58" s="466"/>
      <c r="Q58" s="466"/>
      <c r="R58" s="265"/>
      <c r="S58" s="467"/>
      <c r="T58" s="467"/>
      <c r="U58" s="129"/>
      <c r="V58" s="14"/>
      <c r="W58" s="272"/>
      <c r="X58" s="225"/>
      <c r="Y58" s="225"/>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3.2" x14ac:dyDescent="0.25">
      <c r="A59" s="283"/>
      <c r="B59" s="464"/>
      <c r="C59" s="464"/>
      <c r="D59" s="464"/>
      <c r="E59" s="111"/>
      <c r="F59" s="111"/>
      <c r="G59" s="464"/>
      <c r="H59" s="464"/>
      <c r="I59" s="464"/>
      <c r="J59" s="464"/>
      <c r="K59" s="464"/>
      <c r="L59" s="213"/>
      <c r="M59" s="465"/>
      <c r="N59" s="465"/>
      <c r="O59" s="4"/>
      <c r="P59" s="466"/>
      <c r="Q59" s="466"/>
      <c r="R59" s="265"/>
      <c r="S59" s="467"/>
      <c r="T59" s="467"/>
      <c r="U59" s="129"/>
      <c r="V59" s="14"/>
      <c r="W59" s="272"/>
      <c r="X59" s="225"/>
      <c r="Y59" s="225"/>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3.2" x14ac:dyDescent="0.25">
      <c r="A60" s="283"/>
      <c r="B60" s="464"/>
      <c r="C60" s="464"/>
      <c r="D60" s="464"/>
      <c r="E60" s="111"/>
      <c r="F60" s="111"/>
      <c r="G60" s="464"/>
      <c r="H60" s="464"/>
      <c r="I60" s="464"/>
      <c r="J60" s="464"/>
      <c r="K60" s="464"/>
      <c r="L60" s="213"/>
      <c r="M60" s="465"/>
      <c r="N60" s="465"/>
      <c r="O60" s="4"/>
      <c r="P60" s="466"/>
      <c r="Q60" s="466"/>
      <c r="R60" s="265"/>
      <c r="S60" s="467"/>
      <c r="T60" s="467"/>
      <c r="U60" s="129"/>
      <c r="V60" s="14"/>
      <c r="W60" s="272"/>
      <c r="X60" s="225"/>
      <c r="Y60" s="225"/>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2" x14ac:dyDescent="0.25">
      <c r="A61" s="283"/>
      <c r="B61" s="464"/>
      <c r="C61" s="464"/>
      <c r="D61" s="464"/>
      <c r="E61" s="111"/>
      <c r="F61" s="111"/>
      <c r="G61" s="464"/>
      <c r="H61" s="464"/>
      <c r="I61" s="464"/>
      <c r="J61" s="464"/>
      <c r="K61" s="464"/>
      <c r="L61" s="213"/>
      <c r="M61" s="465"/>
      <c r="N61" s="465"/>
      <c r="O61" s="4"/>
      <c r="P61" s="466"/>
      <c r="Q61" s="466"/>
      <c r="R61" s="265"/>
      <c r="S61" s="467"/>
      <c r="T61" s="467"/>
      <c r="U61" s="129"/>
      <c r="V61" s="14"/>
      <c r="W61" s="272"/>
      <c r="X61" s="225"/>
      <c r="Y61" s="225"/>
      <c r="Z61" s="14"/>
      <c r="AA61" s="14"/>
      <c r="AB61" s="14"/>
      <c r="AC61" s="14"/>
      <c r="AD61" s="14"/>
      <c r="AE61" s="14"/>
      <c r="AF61" s="14"/>
      <c r="AG61" s="14"/>
      <c r="AH61" s="14"/>
      <c r="AI61" s="14"/>
      <c r="AJ61" s="14"/>
      <c r="AK61" s="14"/>
      <c r="AL61" s="14"/>
      <c r="AM61" s="14"/>
      <c r="AN61" s="14"/>
      <c r="AO61" s="14"/>
      <c r="AP61" s="14"/>
      <c r="AQ61" s="14"/>
      <c r="AR61" s="14"/>
      <c r="AS61" s="14"/>
      <c r="AT61" s="14"/>
    </row>
    <row r="62" spans="1:46" s="13" customFormat="1" ht="13.2" x14ac:dyDescent="0.25">
      <c r="A62" s="283"/>
      <c r="B62" s="464"/>
      <c r="C62" s="464"/>
      <c r="D62" s="464"/>
      <c r="E62" s="111"/>
      <c r="F62" s="111"/>
      <c r="G62" s="464"/>
      <c r="H62" s="464"/>
      <c r="I62" s="464"/>
      <c r="J62" s="464"/>
      <c r="K62" s="464"/>
      <c r="L62" s="213"/>
      <c r="M62" s="465"/>
      <c r="N62" s="465"/>
      <c r="O62" s="4"/>
      <c r="P62" s="466"/>
      <c r="Q62" s="466"/>
      <c r="R62" s="265"/>
      <c r="S62" s="467"/>
      <c r="T62" s="467"/>
      <c r="U62" s="129"/>
      <c r="V62" s="14"/>
      <c r="W62" s="272"/>
      <c r="X62" s="225"/>
      <c r="Y62" s="225"/>
      <c r="Z62" s="14"/>
      <c r="AA62" s="14"/>
      <c r="AB62" s="14"/>
      <c r="AC62" s="14"/>
      <c r="AD62" s="14"/>
      <c r="AE62" s="14"/>
      <c r="AF62" s="14"/>
      <c r="AG62" s="14"/>
      <c r="AH62" s="14"/>
      <c r="AI62" s="14"/>
      <c r="AJ62" s="14"/>
      <c r="AK62" s="14"/>
      <c r="AL62" s="14"/>
      <c r="AM62" s="14"/>
      <c r="AN62" s="14"/>
      <c r="AO62" s="14"/>
      <c r="AP62" s="14"/>
      <c r="AQ62" s="14"/>
      <c r="AR62" s="14"/>
      <c r="AS62" s="14"/>
      <c r="AT62" s="14"/>
    </row>
    <row r="63" spans="1:46" s="13" customFormat="1" ht="13.2" x14ac:dyDescent="0.25">
      <c r="A63" s="283"/>
      <c r="B63" s="464"/>
      <c r="C63" s="464"/>
      <c r="D63" s="464"/>
      <c r="E63" s="111"/>
      <c r="F63" s="111"/>
      <c r="G63" s="464"/>
      <c r="H63" s="464"/>
      <c r="I63" s="464"/>
      <c r="J63" s="464"/>
      <c r="K63" s="464"/>
      <c r="L63" s="213"/>
      <c r="M63" s="465"/>
      <c r="N63" s="465"/>
      <c r="O63" s="4"/>
      <c r="P63" s="466"/>
      <c r="Q63" s="466"/>
      <c r="R63" s="265"/>
      <c r="S63" s="467"/>
      <c r="T63" s="467"/>
      <c r="U63" s="129"/>
      <c r="V63" s="14"/>
      <c r="W63" s="272"/>
      <c r="X63" s="225"/>
      <c r="Y63" s="225"/>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3.2" x14ac:dyDescent="0.25">
      <c r="A64" s="283"/>
      <c r="B64" s="464"/>
      <c r="C64" s="464"/>
      <c r="D64" s="464"/>
      <c r="E64" s="111"/>
      <c r="F64" s="111"/>
      <c r="G64" s="464"/>
      <c r="H64" s="464"/>
      <c r="I64" s="464"/>
      <c r="J64" s="464"/>
      <c r="K64" s="464"/>
      <c r="L64" s="213"/>
      <c r="M64" s="465"/>
      <c r="N64" s="465"/>
      <c r="O64" s="4"/>
      <c r="P64" s="466"/>
      <c r="Q64" s="466"/>
      <c r="R64" s="265"/>
      <c r="S64" s="467"/>
      <c r="T64" s="467"/>
      <c r="U64" s="129"/>
      <c r="V64" s="14"/>
      <c r="W64" s="272"/>
      <c r="X64" s="225"/>
      <c r="Y64" s="225"/>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3.8" thickBot="1" x14ac:dyDescent="0.3">
      <c r="A65" s="132"/>
      <c r="B65" s="112"/>
      <c r="C65" s="112"/>
      <c r="D65" s="112"/>
      <c r="E65" s="112"/>
      <c r="F65" s="112"/>
      <c r="G65" s="112"/>
      <c r="H65" s="112"/>
      <c r="I65" s="112"/>
      <c r="J65" s="112"/>
      <c r="K65" s="112"/>
      <c r="L65" s="451" t="s">
        <v>201</v>
      </c>
      <c r="M65" s="452">
        <f>IF(SUM(S53:S64)*100=100,ROUND(M53*S53+M54*S54+M55*S55+M56*S56+M57*S57+M58*S58+M59*S59+M60*S60+M61*S61+M62*S62+M63*S63+M64*S64,2),IF(SUM(S53:S64)=0,0,"ERROR"))</f>
        <v>0</v>
      </c>
      <c r="N65" s="113"/>
      <c r="O65" s="227"/>
      <c r="P65" s="472"/>
      <c r="Q65" s="472"/>
      <c r="R65" s="4"/>
      <c r="S65" s="473">
        <f>IF(SUM(S53:S64)*100=100,,IF(AND(SUM(S53:S64)=0,SUM(M53:M64)=0),0,"Sum must = 100%"))</f>
        <v>0</v>
      </c>
      <c r="T65" s="473"/>
      <c r="U65" s="131"/>
      <c r="V65" s="14"/>
      <c r="W65" s="224"/>
      <c r="X65" s="62"/>
      <c r="Y65" s="62"/>
      <c r="Z65" s="14"/>
      <c r="AA65" s="14"/>
      <c r="AB65" s="14"/>
      <c r="AC65" s="14"/>
      <c r="AD65" s="14"/>
      <c r="AE65" s="14"/>
      <c r="AF65" s="14"/>
      <c r="AG65" s="14"/>
      <c r="AH65" s="14"/>
      <c r="AI65" s="14"/>
      <c r="AJ65" s="14"/>
      <c r="AK65" s="14"/>
      <c r="AL65" s="14"/>
      <c r="AM65" s="14"/>
      <c r="AN65" s="14"/>
      <c r="AO65" s="14"/>
      <c r="AP65" s="14"/>
      <c r="AQ65" s="14"/>
      <c r="AR65" s="14"/>
      <c r="AS65" s="14"/>
      <c r="AT65" s="14"/>
    </row>
    <row r="66" spans="1:46" s="4" customFormat="1" ht="13.2" x14ac:dyDescent="0.25">
      <c r="A66" s="21" t="str">
        <f>C21</f>
        <v>Sr. Designer</v>
      </c>
      <c r="B66" s="17"/>
      <c r="C66" s="17"/>
      <c r="D66" s="17"/>
      <c r="E66" s="17"/>
      <c r="F66" s="17"/>
      <c r="G66" s="17"/>
      <c r="H66" s="17"/>
      <c r="I66" s="17"/>
      <c r="J66" s="17"/>
      <c r="K66" s="17"/>
      <c r="L66" s="17"/>
      <c r="M66" s="17"/>
      <c r="N66" s="17"/>
      <c r="O66" s="17"/>
      <c r="P66" s="475"/>
      <c r="Q66" s="475"/>
      <c r="R66" s="17"/>
      <c r="S66" s="475"/>
      <c r="T66" s="475"/>
      <c r="U66" s="133"/>
      <c r="V66" s="16"/>
      <c r="W66" s="224"/>
      <c r="X66" s="16"/>
      <c r="Y66" s="16"/>
      <c r="Z66" s="16"/>
      <c r="AA66" s="16"/>
      <c r="AB66" s="16"/>
      <c r="AC66" s="16"/>
      <c r="AD66" s="16"/>
      <c r="AE66" s="16"/>
      <c r="AF66" s="16"/>
      <c r="AG66" s="16"/>
      <c r="AH66" s="16"/>
      <c r="AI66" s="16"/>
      <c r="AJ66" s="16"/>
      <c r="AK66" s="16"/>
      <c r="AL66" s="16"/>
      <c r="AM66" s="16"/>
      <c r="AN66" s="16"/>
      <c r="AO66" s="16"/>
      <c r="AP66" s="16"/>
      <c r="AQ66" s="16"/>
      <c r="AR66" s="16"/>
      <c r="AS66" s="16"/>
      <c r="AT66" s="16"/>
    </row>
    <row r="67" spans="1:46" s="13" customFormat="1" ht="13.2" x14ac:dyDescent="0.25">
      <c r="A67" s="283"/>
      <c r="B67" s="464"/>
      <c r="C67" s="464"/>
      <c r="D67" s="464"/>
      <c r="E67" s="111"/>
      <c r="F67" s="111"/>
      <c r="G67" s="464"/>
      <c r="H67" s="464"/>
      <c r="I67" s="464"/>
      <c r="J67" s="464"/>
      <c r="K67" s="464"/>
      <c r="L67" s="213"/>
      <c r="M67" s="465"/>
      <c r="N67" s="465"/>
      <c r="O67" s="4"/>
      <c r="P67" s="466"/>
      <c r="Q67" s="466"/>
      <c r="R67" s="265"/>
      <c r="S67" s="471"/>
      <c r="T67" s="471"/>
      <c r="U67" s="129"/>
      <c r="V67" s="14"/>
      <c r="W67" s="272"/>
      <c r="X67" s="14"/>
      <c r="Y67" s="14"/>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3.2" x14ac:dyDescent="0.25">
      <c r="A68" s="283"/>
      <c r="B68" s="464"/>
      <c r="C68" s="464"/>
      <c r="D68" s="464"/>
      <c r="E68" s="111"/>
      <c r="F68" s="111"/>
      <c r="G68" s="464"/>
      <c r="H68" s="464"/>
      <c r="I68" s="464"/>
      <c r="J68" s="464"/>
      <c r="K68" s="464"/>
      <c r="L68" s="213"/>
      <c r="M68" s="465"/>
      <c r="N68" s="465"/>
      <c r="O68" s="4"/>
      <c r="P68" s="466"/>
      <c r="Q68" s="466"/>
      <c r="R68" s="265"/>
      <c r="S68" s="467"/>
      <c r="T68" s="467"/>
      <c r="U68" s="129"/>
      <c r="V68" s="14"/>
      <c r="W68" s="272"/>
      <c r="X68" s="225"/>
      <c r="Y68" s="225"/>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3.2" x14ac:dyDescent="0.25">
      <c r="A69" s="283"/>
      <c r="B69" s="464"/>
      <c r="C69" s="464"/>
      <c r="D69" s="464"/>
      <c r="E69" s="111"/>
      <c r="F69" s="111"/>
      <c r="G69" s="464"/>
      <c r="H69" s="464"/>
      <c r="I69" s="464"/>
      <c r="J69" s="464"/>
      <c r="K69" s="464"/>
      <c r="L69" s="213"/>
      <c r="M69" s="465"/>
      <c r="N69" s="465"/>
      <c r="O69" s="4"/>
      <c r="P69" s="466"/>
      <c r="Q69" s="466"/>
      <c r="R69" s="265"/>
      <c r="S69" s="467"/>
      <c r="T69" s="467"/>
      <c r="U69" s="129"/>
      <c r="V69" s="14"/>
      <c r="W69" s="272"/>
      <c r="X69" s="225"/>
      <c r="Y69" s="225"/>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3.2" x14ac:dyDescent="0.25">
      <c r="A70" s="283"/>
      <c r="B70" s="464"/>
      <c r="C70" s="464"/>
      <c r="D70" s="464"/>
      <c r="E70" s="111"/>
      <c r="F70" s="111"/>
      <c r="G70" s="464"/>
      <c r="H70" s="464"/>
      <c r="I70" s="464"/>
      <c r="J70" s="464"/>
      <c r="K70" s="464"/>
      <c r="L70" s="213"/>
      <c r="M70" s="465"/>
      <c r="N70" s="465"/>
      <c r="O70" s="4"/>
      <c r="P70" s="466"/>
      <c r="Q70" s="466"/>
      <c r="R70" s="265"/>
      <c r="S70" s="467"/>
      <c r="T70" s="467"/>
      <c r="U70" s="129"/>
      <c r="V70" s="14"/>
      <c r="W70" s="272"/>
      <c r="X70" s="225"/>
      <c r="Y70" s="225"/>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3.2" x14ac:dyDescent="0.25">
      <c r="A71" s="283"/>
      <c r="B71" s="464"/>
      <c r="C71" s="464"/>
      <c r="D71" s="464"/>
      <c r="E71" s="111"/>
      <c r="F71" s="111"/>
      <c r="G71" s="464"/>
      <c r="H71" s="464"/>
      <c r="I71" s="464"/>
      <c r="J71" s="464"/>
      <c r="K71" s="464"/>
      <c r="L71" s="213"/>
      <c r="M71" s="465"/>
      <c r="N71" s="465"/>
      <c r="O71" s="4"/>
      <c r="P71" s="466"/>
      <c r="Q71" s="466"/>
      <c r="R71" s="265"/>
      <c r="S71" s="467"/>
      <c r="T71" s="467"/>
      <c r="U71" s="129"/>
      <c r="V71" s="14"/>
      <c r="W71" s="272"/>
      <c r="X71" s="225"/>
      <c r="Y71" s="225"/>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3.2" x14ac:dyDescent="0.25">
      <c r="A72" s="283"/>
      <c r="B72" s="464"/>
      <c r="C72" s="464"/>
      <c r="D72" s="464"/>
      <c r="E72" s="111"/>
      <c r="F72" s="111"/>
      <c r="G72" s="464"/>
      <c r="H72" s="464"/>
      <c r="I72" s="464"/>
      <c r="J72" s="464"/>
      <c r="K72" s="464"/>
      <c r="L72" s="213"/>
      <c r="M72" s="465"/>
      <c r="N72" s="465"/>
      <c r="O72" s="4"/>
      <c r="P72" s="466"/>
      <c r="Q72" s="466"/>
      <c r="R72" s="265"/>
      <c r="S72" s="467"/>
      <c r="T72" s="467"/>
      <c r="U72" s="129"/>
      <c r="V72" s="14"/>
      <c r="W72" s="272"/>
      <c r="X72" s="225"/>
      <c r="Y72" s="225"/>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3.2" x14ac:dyDescent="0.25">
      <c r="A73" s="283"/>
      <c r="B73" s="464"/>
      <c r="C73" s="464"/>
      <c r="D73" s="464"/>
      <c r="E73" s="111"/>
      <c r="F73" s="111"/>
      <c r="G73" s="464"/>
      <c r="H73" s="464"/>
      <c r="I73" s="464"/>
      <c r="J73" s="464"/>
      <c r="K73" s="464"/>
      <c r="L73" s="213"/>
      <c r="M73" s="465"/>
      <c r="N73" s="465"/>
      <c r="O73" s="4"/>
      <c r="P73" s="466"/>
      <c r="Q73" s="466"/>
      <c r="R73" s="265"/>
      <c r="S73" s="467"/>
      <c r="T73" s="467"/>
      <c r="U73" s="129"/>
      <c r="V73" s="14"/>
      <c r="W73" s="272"/>
      <c r="X73" s="225"/>
      <c r="Y73" s="225"/>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3.2" x14ac:dyDescent="0.25">
      <c r="A74" s="283"/>
      <c r="B74" s="464"/>
      <c r="C74" s="464"/>
      <c r="D74" s="464"/>
      <c r="E74" s="111"/>
      <c r="F74" s="111"/>
      <c r="G74" s="464"/>
      <c r="H74" s="464"/>
      <c r="I74" s="464"/>
      <c r="J74" s="464"/>
      <c r="K74" s="464"/>
      <c r="L74" s="213"/>
      <c r="M74" s="465"/>
      <c r="N74" s="465"/>
      <c r="O74" s="4"/>
      <c r="P74" s="466"/>
      <c r="Q74" s="466"/>
      <c r="R74" s="265"/>
      <c r="S74" s="467"/>
      <c r="T74" s="467"/>
      <c r="U74" s="129"/>
      <c r="V74" s="14"/>
      <c r="W74" s="272"/>
      <c r="X74" s="225"/>
      <c r="Y74" s="225"/>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2" x14ac:dyDescent="0.25">
      <c r="A75" s="283"/>
      <c r="B75" s="464"/>
      <c r="C75" s="464"/>
      <c r="D75" s="464"/>
      <c r="E75" s="111"/>
      <c r="F75" s="111"/>
      <c r="G75" s="464"/>
      <c r="H75" s="464"/>
      <c r="I75" s="464"/>
      <c r="J75" s="464"/>
      <c r="K75" s="464"/>
      <c r="L75" s="213"/>
      <c r="M75" s="465"/>
      <c r="N75" s="465"/>
      <c r="O75" s="4"/>
      <c r="P75" s="466"/>
      <c r="Q75" s="466"/>
      <c r="R75" s="265"/>
      <c r="S75" s="467"/>
      <c r="T75" s="467"/>
      <c r="U75" s="129"/>
      <c r="V75" s="14"/>
      <c r="W75" s="272"/>
      <c r="X75" s="225"/>
      <c r="Y75" s="225"/>
      <c r="Z75" s="14"/>
      <c r="AA75" s="14"/>
      <c r="AB75" s="14"/>
      <c r="AC75" s="14"/>
      <c r="AD75" s="14"/>
      <c r="AE75" s="14"/>
      <c r="AF75" s="14"/>
      <c r="AG75" s="14"/>
      <c r="AH75" s="14"/>
      <c r="AI75" s="14"/>
      <c r="AJ75" s="14"/>
      <c r="AK75" s="14"/>
      <c r="AL75" s="14"/>
      <c r="AM75" s="14"/>
      <c r="AN75" s="14"/>
      <c r="AO75" s="14"/>
      <c r="AP75" s="14"/>
      <c r="AQ75" s="14"/>
      <c r="AR75" s="14"/>
      <c r="AS75" s="14"/>
      <c r="AT75" s="14"/>
    </row>
    <row r="76" spans="1:46" s="13" customFormat="1" ht="13.2" x14ac:dyDescent="0.25">
      <c r="A76" s="283"/>
      <c r="B76" s="464"/>
      <c r="C76" s="464"/>
      <c r="D76" s="464"/>
      <c r="E76" s="111"/>
      <c r="F76" s="111"/>
      <c r="G76" s="464"/>
      <c r="H76" s="464"/>
      <c r="I76" s="464"/>
      <c r="J76" s="464"/>
      <c r="K76" s="464"/>
      <c r="L76" s="213"/>
      <c r="M76" s="465"/>
      <c r="N76" s="465"/>
      <c r="O76" s="4"/>
      <c r="P76" s="466"/>
      <c r="Q76" s="466"/>
      <c r="R76" s="265"/>
      <c r="S76" s="467"/>
      <c r="T76" s="467"/>
      <c r="U76" s="129"/>
      <c r="V76" s="14"/>
      <c r="W76" s="272"/>
      <c r="X76" s="225"/>
      <c r="Y76" s="225"/>
      <c r="Z76" s="14"/>
      <c r="AA76" s="14"/>
      <c r="AB76" s="14"/>
      <c r="AC76" s="14"/>
      <c r="AD76" s="14"/>
      <c r="AE76" s="14"/>
      <c r="AF76" s="14"/>
      <c r="AG76" s="14"/>
      <c r="AH76" s="14"/>
      <c r="AI76" s="14"/>
      <c r="AJ76" s="14"/>
      <c r="AK76" s="14"/>
      <c r="AL76" s="14"/>
      <c r="AM76" s="14"/>
      <c r="AN76" s="14"/>
      <c r="AO76" s="14"/>
      <c r="AP76" s="14"/>
      <c r="AQ76" s="14"/>
      <c r="AR76" s="14"/>
      <c r="AS76" s="14"/>
      <c r="AT76" s="14"/>
    </row>
    <row r="77" spans="1:46" s="13" customFormat="1" ht="13.2" x14ac:dyDescent="0.25">
      <c r="A77" s="283"/>
      <c r="B77" s="464"/>
      <c r="C77" s="464"/>
      <c r="D77" s="464"/>
      <c r="E77" s="111"/>
      <c r="F77" s="111"/>
      <c r="G77" s="464"/>
      <c r="H77" s="464"/>
      <c r="I77" s="464"/>
      <c r="J77" s="464"/>
      <c r="K77" s="464"/>
      <c r="L77" s="213"/>
      <c r="M77" s="465"/>
      <c r="N77" s="465"/>
      <c r="O77" s="4"/>
      <c r="P77" s="466"/>
      <c r="Q77" s="466"/>
      <c r="R77" s="265"/>
      <c r="S77" s="467"/>
      <c r="T77" s="467"/>
      <c r="U77" s="129"/>
      <c r="V77" s="14"/>
      <c r="W77" s="272"/>
      <c r="X77" s="225"/>
      <c r="Y77" s="225"/>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3.2" x14ac:dyDescent="0.25">
      <c r="A78" s="283"/>
      <c r="B78" s="464"/>
      <c r="C78" s="464"/>
      <c r="D78" s="464"/>
      <c r="E78" s="111"/>
      <c r="F78" s="111"/>
      <c r="G78" s="464"/>
      <c r="H78" s="464"/>
      <c r="I78" s="464"/>
      <c r="J78" s="464"/>
      <c r="K78" s="464"/>
      <c r="L78" s="214"/>
      <c r="M78" s="465"/>
      <c r="N78" s="465"/>
      <c r="O78" s="4"/>
      <c r="P78" s="466"/>
      <c r="Q78" s="466"/>
      <c r="R78" s="265"/>
      <c r="S78" s="467"/>
      <c r="T78" s="467"/>
      <c r="U78" s="129"/>
      <c r="V78" s="14"/>
      <c r="W78" s="272"/>
      <c r="X78" s="225"/>
      <c r="Y78" s="225"/>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3.8" thickBot="1" x14ac:dyDescent="0.3">
      <c r="A79" s="132"/>
      <c r="B79" s="112"/>
      <c r="C79" s="112"/>
      <c r="D79" s="112"/>
      <c r="E79" s="112"/>
      <c r="F79" s="112"/>
      <c r="G79" s="112"/>
      <c r="H79" s="112"/>
      <c r="I79" s="112"/>
      <c r="J79" s="112"/>
      <c r="K79" s="112"/>
      <c r="L79" s="451" t="s">
        <v>201</v>
      </c>
      <c r="M79" s="452">
        <f>IF(SUM(S67:S78)*100=100,ROUND(M67*S67+M68*S68+M69*S69+M70*S70+M71*S71+M72*S72+M73*S73+M74*S74+M75*S75+M76*S76+M77*S77+M78*S78,2),IF(SUM(S67:S78)=0,0,"ERROR"))</f>
        <v>0</v>
      </c>
      <c r="N79" s="113"/>
      <c r="O79" s="227"/>
      <c r="P79" s="472"/>
      <c r="Q79" s="472"/>
      <c r="R79" s="27"/>
      <c r="S79" s="473">
        <f>IF(SUM(S67:S78)*100=100,,IF(AND(SUM(S67:S78)=0,SUM(M67:M78)=0),0,"Sum must = 100%"))</f>
        <v>0</v>
      </c>
      <c r="T79" s="473"/>
      <c r="U79" s="131"/>
      <c r="V79" s="14"/>
      <c r="W79" s="224"/>
      <c r="X79" s="62"/>
      <c r="Y79" s="62"/>
      <c r="Z79" s="14"/>
      <c r="AA79" s="14"/>
      <c r="AB79" s="14"/>
      <c r="AC79" s="14"/>
      <c r="AD79" s="14"/>
      <c r="AE79" s="14"/>
      <c r="AF79" s="14"/>
      <c r="AG79" s="14"/>
      <c r="AH79" s="14"/>
      <c r="AI79" s="14"/>
      <c r="AJ79" s="14"/>
      <c r="AK79" s="14"/>
      <c r="AL79" s="14"/>
      <c r="AM79" s="14"/>
      <c r="AN79" s="14"/>
      <c r="AO79" s="14"/>
      <c r="AP79" s="14"/>
      <c r="AQ79" s="14"/>
      <c r="AR79" s="14"/>
      <c r="AS79" s="14"/>
      <c r="AT79" s="14"/>
    </row>
    <row r="80" spans="1:46" s="4" customFormat="1" ht="13.2" x14ac:dyDescent="0.25">
      <c r="A80" s="21" t="str">
        <f>K17</f>
        <v>Designer</v>
      </c>
      <c r="B80" s="17"/>
      <c r="C80" s="17"/>
      <c r="D80" s="17"/>
      <c r="E80" s="17"/>
      <c r="F80" s="17"/>
      <c r="G80" s="17"/>
      <c r="H80" s="17"/>
      <c r="I80" s="17"/>
      <c r="J80" s="17"/>
      <c r="K80" s="17"/>
      <c r="L80" s="17"/>
      <c r="M80" s="17"/>
      <c r="N80" s="17"/>
      <c r="O80" s="17"/>
      <c r="P80" s="475"/>
      <c r="Q80" s="475"/>
      <c r="R80" s="17"/>
      <c r="S80" s="475"/>
      <c r="T80" s="475"/>
      <c r="U80" s="129"/>
      <c r="V80" s="16"/>
      <c r="W80" s="224"/>
      <c r="X80" s="16"/>
      <c r="Y80" s="16"/>
      <c r="Z80" s="16"/>
      <c r="AA80" s="16"/>
      <c r="AB80" s="16"/>
      <c r="AC80" s="16"/>
      <c r="AD80" s="16"/>
      <c r="AE80" s="16"/>
      <c r="AF80" s="16"/>
      <c r="AG80" s="16"/>
      <c r="AH80" s="16"/>
      <c r="AI80" s="16"/>
      <c r="AJ80" s="16"/>
      <c r="AK80" s="16"/>
      <c r="AL80" s="16"/>
      <c r="AM80" s="16"/>
      <c r="AN80" s="16"/>
      <c r="AO80" s="16"/>
      <c r="AP80" s="16"/>
      <c r="AQ80" s="16"/>
      <c r="AR80" s="16"/>
      <c r="AS80" s="16"/>
      <c r="AT80" s="16"/>
    </row>
    <row r="81" spans="1:46" s="13" customFormat="1" ht="13.2" x14ac:dyDescent="0.25">
      <c r="A81" s="283"/>
      <c r="B81" s="464"/>
      <c r="C81" s="464"/>
      <c r="D81" s="464"/>
      <c r="E81" s="111"/>
      <c r="F81" s="111"/>
      <c r="G81" s="464"/>
      <c r="H81" s="464"/>
      <c r="I81" s="464"/>
      <c r="J81" s="464"/>
      <c r="K81" s="464"/>
      <c r="L81" s="213"/>
      <c r="M81" s="465"/>
      <c r="N81" s="465"/>
      <c r="O81" s="4"/>
      <c r="P81" s="466"/>
      <c r="Q81" s="466"/>
      <c r="R81" s="265"/>
      <c r="S81" s="471"/>
      <c r="T81" s="471"/>
      <c r="U81" s="129"/>
      <c r="V81" s="14"/>
      <c r="W81" s="272"/>
      <c r="X81" s="14"/>
      <c r="Y81" s="14"/>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3.2" x14ac:dyDescent="0.25">
      <c r="A82" s="283"/>
      <c r="B82" s="464"/>
      <c r="C82" s="464"/>
      <c r="D82" s="464"/>
      <c r="E82" s="111"/>
      <c r="F82" s="111"/>
      <c r="G82" s="464"/>
      <c r="H82" s="464"/>
      <c r="I82" s="464"/>
      <c r="J82" s="464"/>
      <c r="K82" s="464"/>
      <c r="L82" s="213"/>
      <c r="M82" s="465"/>
      <c r="N82" s="465"/>
      <c r="O82" s="4"/>
      <c r="P82" s="466"/>
      <c r="Q82" s="466"/>
      <c r="R82" s="265"/>
      <c r="S82" s="467"/>
      <c r="T82" s="467"/>
      <c r="U82" s="129"/>
      <c r="V82" s="14"/>
      <c r="W82" s="272"/>
      <c r="X82" s="225"/>
      <c r="Y82" s="225"/>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3.2" x14ac:dyDescent="0.25">
      <c r="A83" s="283"/>
      <c r="B83" s="464"/>
      <c r="C83" s="464"/>
      <c r="D83" s="464"/>
      <c r="E83" s="111"/>
      <c r="F83" s="111"/>
      <c r="G83" s="464"/>
      <c r="H83" s="464"/>
      <c r="I83" s="464"/>
      <c r="J83" s="464"/>
      <c r="K83" s="464"/>
      <c r="L83" s="213"/>
      <c r="M83" s="465"/>
      <c r="N83" s="465"/>
      <c r="O83" s="4"/>
      <c r="P83" s="466"/>
      <c r="Q83" s="466"/>
      <c r="R83" s="265"/>
      <c r="S83" s="467"/>
      <c r="T83" s="467"/>
      <c r="U83" s="129"/>
      <c r="V83" s="14"/>
      <c r="W83" s="272"/>
      <c r="X83" s="225"/>
      <c r="Y83" s="225"/>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3.2" x14ac:dyDescent="0.25">
      <c r="A84" s="283"/>
      <c r="B84" s="464"/>
      <c r="C84" s="464"/>
      <c r="D84" s="464"/>
      <c r="E84" s="111"/>
      <c r="F84" s="111"/>
      <c r="G84" s="464"/>
      <c r="H84" s="464"/>
      <c r="I84" s="464"/>
      <c r="J84" s="464"/>
      <c r="K84" s="464"/>
      <c r="L84" s="213"/>
      <c r="M84" s="465"/>
      <c r="N84" s="465"/>
      <c r="O84" s="4"/>
      <c r="P84" s="466"/>
      <c r="Q84" s="466"/>
      <c r="R84" s="265"/>
      <c r="S84" s="467"/>
      <c r="T84" s="467"/>
      <c r="U84" s="129"/>
      <c r="V84" s="14"/>
      <c r="W84" s="272"/>
      <c r="X84" s="225"/>
      <c r="Y84" s="225"/>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3.2" x14ac:dyDescent="0.25">
      <c r="A85" s="283"/>
      <c r="B85" s="464"/>
      <c r="C85" s="464"/>
      <c r="D85" s="464"/>
      <c r="E85" s="111"/>
      <c r="F85" s="111"/>
      <c r="G85" s="464"/>
      <c r="H85" s="464"/>
      <c r="I85" s="464"/>
      <c r="J85" s="464"/>
      <c r="K85" s="464"/>
      <c r="L85" s="213"/>
      <c r="M85" s="465"/>
      <c r="N85" s="465"/>
      <c r="O85" s="4"/>
      <c r="P85" s="466"/>
      <c r="Q85" s="466"/>
      <c r="R85" s="265"/>
      <c r="S85" s="467"/>
      <c r="T85" s="467"/>
      <c r="U85" s="129"/>
      <c r="V85" s="14"/>
      <c r="W85" s="272"/>
      <c r="X85" s="225"/>
      <c r="Y85" s="225"/>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3.2" x14ac:dyDescent="0.25">
      <c r="A86" s="283"/>
      <c r="B86" s="464"/>
      <c r="C86" s="464"/>
      <c r="D86" s="464"/>
      <c r="E86" s="111"/>
      <c r="F86" s="111"/>
      <c r="G86" s="464"/>
      <c r="H86" s="464"/>
      <c r="I86" s="464"/>
      <c r="J86" s="464"/>
      <c r="K86" s="464"/>
      <c r="L86" s="213"/>
      <c r="M86" s="465"/>
      <c r="N86" s="465"/>
      <c r="O86" s="4"/>
      <c r="P86" s="466"/>
      <c r="Q86" s="466"/>
      <c r="R86" s="265"/>
      <c r="S86" s="467"/>
      <c r="T86" s="467"/>
      <c r="U86" s="129"/>
      <c r="V86" s="14"/>
      <c r="W86" s="272"/>
      <c r="X86" s="225"/>
      <c r="Y86" s="225"/>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3.2" x14ac:dyDescent="0.25">
      <c r="A87" s="283"/>
      <c r="B87" s="464"/>
      <c r="C87" s="464"/>
      <c r="D87" s="464"/>
      <c r="E87" s="111"/>
      <c r="F87" s="111"/>
      <c r="G87" s="464"/>
      <c r="H87" s="464"/>
      <c r="I87" s="464"/>
      <c r="J87" s="464"/>
      <c r="K87" s="464"/>
      <c r="L87" s="213"/>
      <c r="M87" s="465"/>
      <c r="N87" s="465"/>
      <c r="O87" s="4"/>
      <c r="P87" s="466"/>
      <c r="Q87" s="466"/>
      <c r="R87" s="265"/>
      <c r="S87" s="467"/>
      <c r="T87" s="467"/>
      <c r="U87" s="129"/>
      <c r="V87" s="14"/>
      <c r="W87" s="272"/>
      <c r="X87" s="225"/>
      <c r="Y87" s="225"/>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3.2" x14ac:dyDescent="0.25">
      <c r="A88" s="283"/>
      <c r="B88" s="464"/>
      <c r="C88" s="464"/>
      <c r="D88" s="464"/>
      <c r="E88" s="111"/>
      <c r="F88" s="111"/>
      <c r="G88" s="464"/>
      <c r="H88" s="464"/>
      <c r="I88" s="464"/>
      <c r="J88" s="464"/>
      <c r="K88" s="464"/>
      <c r="L88" s="213"/>
      <c r="M88" s="465"/>
      <c r="N88" s="465"/>
      <c r="O88" s="4"/>
      <c r="P88" s="466"/>
      <c r="Q88" s="466"/>
      <c r="R88" s="265"/>
      <c r="S88" s="467"/>
      <c r="T88" s="467"/>
      <c r="U88" s="129"/>
      <c r="V88" s="14"/>
      <c r="W88" s="272"/>
      <c r="X88" s="225"/>
      <c r="Y88" s="225"/>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2" x14ac:dyDescent="0.25">
      <c r="A89" s="283"/>
      <c r="B89" s="464"/>
      <c r="C89" s="464"/>
      <c r="D89" s="464"/>
      <c r="E89" s="111"/>
      <c r="F89" s="111"/>
      <c r="G89" s="464"/>
      <c r="H89" s="464"/>
      <c r="I89" s="464"/>
      <c r="J89" s="464"/>
      <c r="K89" s="464"/>
      <c r="L89" s="213"/>
      <c r="M89" s="465"/>
      <c r="N89" s="465"/>
      <c r="O89" s="4"/>
      <c r="P89" s="466"/>
      <c r="Q89" s="466"/>
      <c r="R89" s="265"/>
      <c r="S89" s="467"/>
      <c r="T89" s="467"/>
      <c r="U89" s="129"/>
      <c r="V89" s="14"/>
      <c r="W89" s="272"/>
      <c r="X89" s="225"/>
      <c r="Y89" s="225"/>
      <c r="Z89" s="14"/>
      <c r="AA89" s="14"/>
      <c r="AB89" s="14"/>
      <c r="AC89" s="14"/>
      <c r="AD89" s="14"/>
      <c r="AE89" s="14"/>
      <c r="AF89" s="14"/>
      <c r="AG89" s="14"/>
      <c r="AH89" s="14"/>
      <c r="AI89" s="14"/>
      <c r="AJ89" s="14"/>
      <c r="AK89" s="14"/>
      <c r="AL89" s="14"/>
      <c r="AM89" s="14"/>
      <c r="AN89" s="14"/>
      <c r="AO89" s="14"/>
      <c r="AP89" s="14"/>
      <c r="AQ89" s="14"/>
      <c r="AR89" s="14"/>
      <c r="AS89" s="14"/>
      <c r="AT89" s="14"/>
    </row>
    <row r="90" spans="1:46" s="13" customFormat="1" ht="13.2" x14ac:dyDescent="0.25">
      <c r="A90" s="283"/>
      <c r="B90" s="464"/>
      <c r="C90" s="464"/>
      <c r="D90" s="464"/>
      <c r="E90" s="111"/>
      <c r="F90" s="111"/>
      <c r="G90" s="464"/>
      <c r="H90" s="464"/>
      <c r="I90" s="464"/>
      <c r="J90" s="464"/>
      <c r="K90" s="464"/>
      <c r="L90" s="213"/>
      <c r="M90" s="465"/>
      <c r="N90" s="465"/>
      <c r="O90" s="4"/>
      <c r="P90" s="466"/>
      <c r="Q90" s="466"/>
      <c r="R90" s="265"/>
      <c r="S90" s="467"/>
      <c r="T90" s="467"/>
      <c r="U90" s="129"/>
      <c r="V90" s="14"/>
      <c r="W90" s="272"/>
      <c r="X90" s="225"/>
      <c r="Y90" s="225"/>
      <c r="Z90" s="14"/>
      <c r="AA90" s="14"/>
      <c r="AB90" s="14"/>
      <c r="AC90" s="14"/>
      <c r="AD90" s="14"/>
      <c r="AE90" s="14"/>
      <c r="AF90" s="14"/>
      <c r="AG90" s="14"/>
      <c r="AH90" s="14"/>
      <c r="AI90" s="14"/>
      <c r="AJ90" s="14"/>
      <c r="AK90" s="14"/>
      <c r="AL90" s="14"/>
      <c r="AM90" s="14"/>
      <c r="AN90" s="14"/>
      <c r="AO90" s="14"/>
      <c r="AP90" s="14"/>
      <c r="AQ90" s="14"/>
      <c r="AR90" s="14"/>
      <c r="AS90" s="14"/>
      <c r="AT90" s="14"/>
    </row>
    <row r="91" spans="1:46" s="13" customFormat="1" ht="13.2" x14ac:dyDescent="0.25">
      <c r="A91" s="283"/>
      <c r="B91" s="464"/>
      <c r="C91" s="464"/>
      <c r="D91" s="464"/>
      <c r="E91" s="111"/>
      <c r="F91" s="111"/>
      <c r="G91" s="464"/>
      <c r="H91" s="464"/>
      <c r="I91" s="464"/>
      <c r="J91" s="464"/>
      <c r="K91" s="464"/>
      <c r="L91" s="213"/>
      <c r="M91" s="465"/>
      <c r="N91" s="465"/>
      <c r="O91" s="4"/>
      <c r="P91" s="466"/>
      <c r="Q91" s="466"/>
      <c r="R91" s="265"/>
      <c r="S91" s="467"/>
      <c r="T91" s="467"/>
      <c r="U91" s="129"/>
      <c r="V91" s="14"/>
      <c r="W91" s="272"/>
      <c r="X91" s="225"/>
      <c r="Y91" s="225"/>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3.2" x14ac:dyDescent="0.25">
      <c r="A92" s="283"/>
      <c r="B92" s="464"/>
      <c r="C92" s="464"/>
      <c r="D92" s="464"/>
      <c r="E92" s="111"/>
      <c r="F92" s="111"/>
      <c r="G92" s="464"/>
      <c r="H92" s="464"/>
      <c r="I92" s="464"/>
      <c r="J92" s="464"/>
      <c r="K92" s="464"/>
      <c r="L92" s="213"/>
      <c r="M92" s="465"/>
      <c r="N92" s="465"/>
      <c r="O92" s="4"/>
      <c r="P92" s="466"/>
      <c r="Q92" s="466"/>
      <c r="R92" s="265"/>
      <c r="S92" s="467"/>
      <c r="T92" s="467"/>
      <c r="U92" s="129"/>
      <c r="V92" s="14"/>
      <c r="W92" s="272"/>
      <c r="X92" s="225"/>
      <c r="Y92" s="225"/>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3.8" thickBot="1" x14ac:dyDescent="0.3">
      <c r="A93" s="132"/>
      <c r="B93" s="112"/>
      <c r="C93" s="112"/>
      <c r="D93" s="112"/>
      <c r="E93" s="112"/>
      <c r="F93" s="112"/>
      <c r="G93" s="112"/>
      <c r="H93" s="112"/>
      <c r="I93" s="112"/>
      <c r="J93" s="112"/>
      <c r="K93" s="112"/>
      <c r="L93" s="451" t="s">
        <v>201</v>
      </c>
      <c r="M93" s="452">
        <f>IF(SUM(S81:S92)*100=100,ROUND(M81*S81+M82*S82+M83*S83+M84*S84+M85*S85+M86*S86+M87*S87+M88*S88+M89*S89+M90*S90+M91*S91+M92*S92,2),IF(SUM(S81:S92)=0,0,"ERROR"))</f>
        <v>0</v>
      </c>
      <c r="N93" s="113"/>
      <c r="O93" s="227"/>
      <c r="P93" s="472"/>
      <c r="Q93" s="472"/>
      <c r="R93" s="4"/>
      <c r="S93" s="473">
        <f>IF(SUM(S81:S92)*100=100,,IF(AND(SUM(S81:S92)=0,SUM(M81:M92)=0),0,"Sum must = 100%"))</f>
        <v>0</v>
      </c>
      <c r="T93" s="473"/>
      <c r="U93" s="131"/>
      <c r="V93" s="14"/>
      <c r="W93" s="224"/>
      <c r="X93" s="62"/>
      <c r="Y93" s="62"/>
      <c r="Z93" s="14"/>
      <c r="AA93" s="14"/>
      <c r="AB93" s="14"/>
      <c r="AC93" s="14"/>
      <c r="AD93" s="14"/>
      <c r="AE93" s="14"/>
      <c r="AF93" s="14"/>
      <c r="AG93" s="14"/>
      <c r="AH93" s="14"/>
      <c r="AI93" s="14"/>
      <c r="AJ93" s="14"/>
      <c r="AK93" s="14"/>
      <c r="AL93" s="14"/>
      <c r="AM93" s="14"/>
      <c r="AN93" s="14"/>
      <c r="AO93" s="14"/>
      <c r="AP93" s="14"/>
      <c r="AQ93" s="14"/>
      <c r="AR93" s="14"/>
      <c r="AS93" s="14"/>
      <c r="AT93" s="14"/>
    </row>
    <row r="94" spans="1:46" s="4" customFormat="1" ht="13.2" x14ac:dyDescent="0.25">
      <c r="A94" s="21" t="str">
        <f>K18</f>
        <v>Technician</v>
      </c>
      <c r="B94" s="17"/>
      <c r="C94" s="17"/>
      <c r="D94" s="17"/>
      <c r="E94" s="17"/>
      <c r="F94" s="17"/>
      <c r="G94" s="17"/>
      <c r="H94" s="17"/>
      <c r="I94" s="17"/>
      <c r="J94" s="17"/>
      <c r="K94" s="17"/>
      <c r="L94" s="17"/>
      <c r="M94" s="17"/>
      <c r="N94" s="17"/>
      <c r="O94" s="17"/>
      <c r="P94" s="475"/>
      <c r="Q94" s="475"/>
      <c r="R94" s="17"/>
      <c r="S94" s="474"/>
      <c r="T94" s="474"/>
      <c r="U94" s="129"/>
      <c r="V94" s="16"/>
      <c r="W94" s="224"/>
      <c r="X94" s="16"/>
      <c r="Y94" s="16"/>
      <c r="Z94" s="16"/>
      <c r="AA94" s="16"/>
      <c r="AB94" s="16"/>
      <c r="AC94" s="16"/>
      <c r="AD94" s="16"/>
      <c r="AE94" s="16"/>
      <c r="AF94" s="16"/>
      <c r="AG94" s="16"/>
      <c r="AH94" s="16"/>
      <c r="AI94" s="16"/>
      <c r="AJ94" s="16"/>
      <c r="AK94" s="16"/>
      <c r="AL94" s="16"/>
      <c r="AM94" s="16"/>
      <c r="AN94" s="16"/>
      <c r="AO94" s="16"/>
      <c r="AP94" s="16"/>
      <c r="AQ94" s="16"/>
      <c r="AR94" s="16"/>
      <c r="AS94" s="16"/>
      <c r="AT94" s="16"/>
    </row>
    <row r="95" spans="1:46" s="13" customFormat="1" ht="13.2" x14ac:dyDescent="0.25">
      <c r="A95" s="283"/>
      <c r="B95" s="464"/>
      <c r="C95" s="464"/>
      <c r="D95" s="464"/>
      <c r="E95" s="111"/>
      <c r="F95" s="111"/>
      <c r="G95" s="464"/>
      <c r="H95" s="464"/>
      <c r="I95" s="464"/>
      <c r="J95" s="464"/>
      <c r="K95" s="464"/>
      <c r="L95" s="213"/>
      <c r="M95" s="465"/>
      <c r="N95" s="465"/>
      <c r="O95" s="4"/>
      <c r="P95" s="466"/>
      <c r="Q95" s="466"/>
      <c r="R95" s="265"/>
      <c r="S95" s="471"/>
      <c r="T95" s="471"/>
      <c r="U95" s="129"/>
      <c r="V95" s="14"/>
      <c r="W95" s="272"/>
      <c r="X95" s="14"/>
      <c r="Y95" s="14"/>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3.2" x14ac:dyDescent="0.25">
      <c r="A96" s="283"/>
      <c r="B96" s="464"/>
      <c r="C96" s="464"/>
      <c r="D96" s="464"/>
      <c r="E96" s="111"/>
      <c r="F96" s="111"/>
      <c r="G96" s="464"/>
      <c r="H96" s="464"/>
      <c r="I96" s="464"/>
      <c r="J96" s="464"/>
      <c r="K96" s="464"/>
      <c r="L96" s="213"/>
      <c r="M96" s="465"/>
      <c r="N96" s="465"/>
      <c r="O96" s="4"/>
      <c r="P96" s="466"/>
      <c r="Q96" s="466"/>
      <c r="R96" s="265"/>
      <c r="S96" s="467"/>
      <c r="T96" s="467"/>
      <c r="U96" s="129"/>
      <c r="V96" s="14"/>
      <c r="W96" s="272"/>
      <c r="X96" s="225"/>
      <c r="Y96" s="225"/>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3.2" x14ac:dyDescent="0.25">
      <c r="A97" s="283"/>
      <c r="B97" s="464"/>
      <c r="C97" s="464"/>
      <c r="D97" s="464"/>
      <c r="E97" s="111"/>
      <c r="F97" s="111"/>
      <c r="G97" s="464"/>
      <c r="H97" s="464"/>
      <c r="I97" s="464"/>
      <c r="J97" s="464"/>
      <c r="K97" s="464"/>
      <c r="L97" s="213"/>
      <c r="M97" s="465"/>
      <c r="N97" s="465"/>
      <c r="O97" s="4"/>
      <c r="P97" s="466"/>
      <c r="Q97" s="466"/>
      <c r="R97" s="265"/>
      <c r="S97" s="467"/>
      <c r="T97" s="467"/>
      <c r="U97" s="129"/>
      <c r="V97" s="14"/>
      <c r="W97" s="272"/>
      <c r="X97" s="225"/>
      <c r="Y97" s="225"/>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3.2" x14ac:dyDescent="0.25">
      <c r="A98" s="283"/>
      <c r="B98" s="464"/>
      <c r="C98" s="464"/>
      <c r="D98" s="464"/>
      <c r="E98" s="111"/>
      <c r="F98" s="111"/>
      <c r="G98" s="464"/>
      <c r="H98" s="464"/>
      <c r="I98" s="464"/>
      <c r="J98" s="464"/>
      <c r="K98" s="464"/>
      <c r="L98" s="213"/>
      <c r="M98" s="465"/>
      <c r="N98" s="465"/>
      <c r="O98" s="4"/>
      <c r="P98" s="466"/>
      <c r="Q98" s="466"/>
      <c r="R98" s="265"/>
      <c r="S98" s="467"/>
      <c r="T98" s="467"/>
      <c r="U98" s="129"/>
      <c r="V98" s="14"/>
      <c r="W98" s="272"/>
      <c r="X98" s="225"/>
      <c r="Y98" s="225"/>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3.2" x14ac:dyDescent="0.25">
      <c r="A99" s="283"/>
      <c r="B99" s="464"/>
      <c r="C99" s="464"/>
      <c r="D99" s="464"/>
      <c r="E99" s="111"/>
      <c r="F99" s="111"/>
      <c r="G99" s="464"/>
      <c r="H99" s="464"/>
      <c r="I99" s="464"/>
      <c r="J99" s="464"/>
      <c r="K99" s="464"/>
      <c r="L99" s="213"/>
      <c r="M99" s="465"/>
      <c r="N99" s="465"/>
      <c r="O99" s="4"/>
      <c r="P99" s="466"/>
      <c r="Q99" s="466"/>
      <c r="R99" s="265"/>
      <c r="S99" s="467"/>
      <c r="T99" s="467"/>
      <c r="U99" s="129"/>
      <c r="V99" s="14"/>
      <c r="W99" s="272"/>
      <c r="X99" s="225"/>
      <c r="Y99" s="225"/>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3.2" x14ac:dyDescent="0.25">
      <c r="A100" s="283"/>
      <c r="B100" s="464"/>
      <c r="C100" s="464"/>
      <c r="D100" s="464"/>
      <c r="E100" s="111"/>
      <c r="F100" s="111"/>
      <c r="G100" s="464"/>
      <c r="H100" s="464"/>
      <c r="I100" s="464"/>
      <c r="J100" s="464"/>
      <c r="K100" s="464"/>
      <c r="L100" s="213"/>
      <c r="M100" s="465"/>
      <c r="N100" s="465"/>
      <c r="O100" s="4"/>
      <c r="P100" s="466"/>
      <c r="Q100" s="466"/>
      <c r="R100" s="265"/>
      <c r="S100" s="467"/>
      <c r="T100" s="467"/>
      <c r="U100" s="129"/>
      <c r="V100" s="14"/>
      <c r="W100" s="272"/>
      <c r="X100" s="225"/>
      <c r="Y100" s="225"/>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3.2" x14ac:dyDescent="0.25">
      <c r="A101" s="283"/>
      <c r="B101" s="464"/>
      <c r="C101" s="464"/>
      <c r="D101" s="464"/>
      <c r="E101" s="111"/>
      <c r="F101" s="111"/>
      <c r="G101" s="464"/>
      <c r="H101" s="464"/>
      <c r="I101" s="464"/>
      <c r="J101" s="464"/>
      <c r="K101" s="464"/>
      <c r="L101" s="213"/>
      <c r="M101" s="465"/>
      <c r="N101" s="465"/>
      <c r="O101" s="4"/>
      <c r="P101" s="466"/>
      <c r="Q101" s="466"/>
      <c r="R101" s="265"/>
      <c r="S101" s="467"/>
      <c r="T101" s="467"/>
      <c r="U101" s="129"/>
      <c r="V101" s="14"/>
      <c r="W101" s="272"/>
      <c r="X101" s="225"/>
      <c r="Y101" s="225"/>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3.2" x14ac:dyDescent="0.25">
      <c r="A102" s="283"/>
      <c r="B102" s="464"/>
      <c r="C102" s="464"/>
      <c r="D102" s="464"/>
      <c r="E102" s="111"/>
      <c r="F102" s="111"/>
      <c r="G102" s="464"/>
      <c r="H102" s="464"/>
      <c r="I102" s="464"/>
      <c r="J102" s="464"/>
      <c r="K102" s="464"/>
      <c r="L102" s="213"/>
      <c r="M102" s="465"/>
      <c r="N102" s="465"/>
      <c r="O102" s="4"/>
      <c r="P102" s="466"/>
      <c r="Q102" s="466"/>
      <c r="R102" s="265"/>
      <c r="S102" s="467"/>
      <c r="T102" s="467"/>
      <c r="U102" s="129"/>
      <c r="V102" s="14"/>
      <c r="W102" s="272"/>
      <c r="X102" s="225"/>
      <c r="Y102" s="225"/>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2" x14ac:dyDescent="0.25">
      <c r="A103" s="283"/>
      <c r="B103" s="464"/>
      <c r="C103" s="464"/>
      <c r="D103" s="464"/>
      <c r="E103" s="111"/>
      <c r="F103" s="111"/>
      <c r="G103" s="464"/>
      <c r="H103" s="464"/>
      <c r="I103" s="464"/>
      <c r="J103" s="464"/>
      <c r="K103" s="464"/>
      <c r="L103" s="213"/>
      <c r="M103" s="465"/>
      <c r="N103" s="465"/>
      <c r="O103" s="4"/>
      <c r="P103" s="466"/>
      <c r="Q103" s="466"/>
      <c r="R103" s="265"/>
      <c r="S103" s="467"/>
      <c r="T103" s="467"/>
      <c r="U103" s="129"/>
      <c r="V103" s="14"/>
      <c r="W103" s="272"/>
      <c r="X103" s="225"/>
      <c r="Y103" s="225"/>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13" customFormat="1" ht="13.2" x14ac:dyDescent="0.25">
      <c r="A104" s="283"/>
      <c r="B104" s="464"/>
      <c r="C104" s="464"/>
      <c r="D104" s="464"/>
      <c r="E104" s="111"/>
      <c r="F104" s="111"/>
      <c r="G104" s="464"/>
      <c r="H104" s="464"/>
      <c r="I104" s="464"/>
      <c r="J104" s="464"/>
      <c r="K104" s="464"/>
      <c r="L104" s="213"/>
      <c r="M104" s="465"/>
      <c r="N104" s="465"/>
      <c r="O104" s="4"/>
      <c r="P104" s="466"/>
      <c r="Q104" s="466"/>
      <c r="R104" s="265"/>
      <c r="S104" s="467"/>
      <c r="T104" s="467"/>
      <c r="U104" s="129"/>
      <c r="V104" s="14"/>
      <c r="W104" s="272"/>
      <c r="X104" s="225"/>
      <c r="Y104" s="225"/>
      <c r="Z104" s="14"/>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s="13" customFormat="1" ht="13.2" x14ac:dyDescent="0.25">
      <c r="A105" s="283"/>
      <c r="B105" s="464"/>
      <c r="C105" s="464"/>
      <c r="D105" s="464"/>
      <c r="E105" s="111"/>
      <c r="F105" s="111"/>
      <c r="G105" s="464"/>
      <c r="H105" s="464"/>
      <c r="I105" s="464"/>
      <c r="J105" s="464"/>
      <c r="K105" s="464"/>
      <c r="L105" s="213"/>
      <c r="M105" s="465"/>
      <c r="N105" s="465"/>
      <c r="O105" s="4"/>
      <c r="P105" s="466"/>
      <c r="Q105" s="466"/>
      <c r="R105" s="265"/>
      <c r="S105" s="467"/>
      <c r="T105" s="467"/>
      <c r="U105" s="129"/>
      <c r="V105" s="14"/>
      <c r="W105" s="272"/>
      <c r="X105" s="225"/>
      <c r="Y105" s="225"/>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3.2" x14ac:dyDescent="0.25">
      <c r="A106" s="283"/>
      <c r="B106" s="464"/>
      <c r="C106" s="464"/>
      <c r="D106" s="464"/>
      <c r="E106" s="111"/>
      <c r="F106" s="111"/>
      <c r="G106" s="464"/>
      <c r="H106" s="464"/>
      <c r="I106" s="464"/>
      <c r="J106" s="464"/>
      <c r="K106" s="464"/>
      <c r="L106" s="213"/>
      <c r="M106" s="465"/>
      <c r="N106" s="465"/>
      <c r="O106" s="4"/>
      <c r="P106" s="466"/>
      <c r="Q106" s="466"/>
      <c r="R106" s="265"/>
      <c r="S106" s="467"/>
      <c r="T106" s="467"/>
      <c r="U106" s="129"/>
      <c r="V106" s="14"/>
      <c r="W106" s="272"/>
      <c r="X106" s="225"/>
      <c r="Y106" s="225"/>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3.8" thickBot="1" x14ac:dyDescent="0.3">
      <c r="A107" s="132"/>
      <c r="B107" s="112"/>
      <c r="C107" s="112"/>
      <c r="D107" s="112"/>
      <c r="E107" s="112"/>
      <c r="F107" s="112"/>
      <c r="G107" s="112"/>
      <c r="H107" s="112"/>
      <c r="I107" s="112"/>
      <c r="J107" s="112"/>
      <c r="K107" s="112"/>
      <c r="L107" s="451" t="s">
        <v>201</v>
      </c>
      <c r="M107" s="452">
        <f>IF(SUM(S95:S106)*100=100,ROUND(M95*S95+M96*S96+M97*S97+M98*S98+M99*S99+M100*S100+M101*S101+M102*S102+M103*S103+M104*S104+M105*S105+M106*S106,2),IF(SUM(S95:S106)=0,0,"ERROR"))</f>
        <v>0</v>
      </c>
      <c r="N107" s="113"/>
      <c r="O107" s="227"/>
      <c r="P107" s="472"/>
      <c r="Q107" s="472"/>
      <c r="R107" s="27"/>
      <c r="S107" s="473">
        <f>IF(SUM(S95:S106)*100=100,,IF(AND(SUM(S95:S106)=0,SUM(M95:M106)=0),0,"Sum must = 100%"))</f>
        <v>0</v>
      </c>
      <c r="T107" s="473"/>
      <c r="U107" s="131"/>
      <c r="V107" s="14"/>
      <c r="W107" s="224"/>
      <c r="X107" s="62"/>
      <c r="Y107" s="62"/>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4" customFormat="1" ht="13.2" x14ac:dyDescent="0.25">
      <c r="A108" s="21" t="str">
        <f>K19</f>
        <v>Administrative</v>
      </c>
      <c r="B108" s="17"/>
      <c r="C108" s="17"/>
      <c r="D108" s="17"/>
      <c r="E108" s="17"/>
      <c r="F108" s="17"/>
      <c r="G108" s="17"/>
      <c r="H108" s="17"/>
      <c r="I108" s="17"/>
      <c r="J108" s="17"/>
      <c r="K108" s="17"/>
      <c r="L108" s="17"/>
      <c r="M108" s="17"/>
      <c r="N108" s="17"/>
      <c r="O108" s="17"/>
      <c r="P108" s="475"/>
      <c r="Q108" s="475"/>
      <c r="R108" s="17"/>
      <c r="S108" s="474"/>
      <c r="T108" s="474"/>
      <c r="U108" s="129"/>
      <c r="V108" s="16"/>
      <c r="W108" s="224"/>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row>
    <row r="109" spans="1:46" s="13" customFormat="1" ht="13.2" x14ac:dyDescent="0.25">
      <c r="A109" s="283"/>
      <c r="B109" s="464"/>
      <c r="C109" s="464"/>
      <c r="D109" s="464"/>
      <c r="E109" s="111"/>
      <c r="F109" s="111"/>
      <c r="G109" s="464"/>
      <c r="H109" s="464"/>
      <c r="I109" s="464"/>
      <c r="J109" s="464"/>
      <c r="K109" s="464"/>
      <c r="L109" s="213"/>
      <c r="M109" s="465"/>
      <c r="N109" s="465"/>
      <c r="O109" s="4"/>
      <c r="P109" s="466"/>
      <c r="Q109" s="466"/>
      <c r="R109" s="265"/>
      <c r="S109" s="471"/>
      <c r="T109" s="471"/>
      <c r="U109" s="129"/>
      <c r="V109" s="14"/>
      <c r="W109" s="272"/>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3.2" x14ac:dyDescent="0.25">
      <c r="A110" s="283"/>
      <c r="B110" s="464"/>
      <c r="C110" s="464"/>
      <c r="D110" s="464"/>
      <c r="E110" s="111"/>
      <c r="F110" s="111"/>
      <c r="G110" s="464"/>
      <c r="H110" s="464"/>
      <c r="I110" s="464"/>
      <c r="J110" s="464"/>
      <c r="K110" s="464"/>
      <c r="L110" s="213"/>
      <c r="M110" s="465"/>
      <c r="N110" s="465"/>
      <c r="O110" s="4"/>
      <c r="P110" s="466"/>
      <c r="Q110" s="466"/>
      <c r="R110" s="265"/>
      <c r="S110" s="467"/>
      <c r="T110" s="467"/>
      <c r="U110" s="129"/>
      <c r="V110" s="14"/>
      <c r="W110" s="272"/>
      <c r="X110" s="225"/>
      <c r="Y110" s="225"/>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3.2" x14ac:dyDescent="0.25">
      <c r="A111" s="283"/>
      <c r="B111" s="464"/>
      <c r="C111" s="464"/>
      <c r="D111" s="464"/>
      <c r="E111" s="111"/>
      <c r="F111" s="111"/>
      <c r="G111" s="464"/>
      <c r="H111" s="464"/>
      <c r="I111" s="464"/>
      <c r="J111" s="464"/>
      <c r="K111" s="464"/>
      <c r="L111" s="213"/>
      <c r="M111" s="465"/>
      <c r="N111" s="465"/>
      <c r="O111" s="4"/>
      <c r="P111" s="466"/>
      <c r="Q111" s="466"/>
      <c r="R111" s="265"/>
      <c r="S111" s="467"/>
      <c r="T111" s="467"/>
      <c r="U111" s="129"/>
      <c r="V111" s="14"/>
      <c r="W111" s="272"/>
      <c r="X111" s="225"/>
      <c r="Y111" s="225"/>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3.2" x14ac:dyDescent="0.25">
      <c r="A112" s="283"/>
      <c r="B112" s="464"/>
      <c r="C112" s="464"/>
      <c r="D112" s="464"/>
      <c r="E112" s="111"/>
      <c r="F112" s="111"/>
      <c r="G112" s="464"/>
      <c r="H112" s="464"/>
      <c r="I112" s="464"/>
      <c r="J112" s="464"/>
      <c r="K112" s="464"/>
      <c r="L112" s="213"/>
      <c r="M112" s="465"/>
      <c r="N112" s="465"/>
      <c r="O112" s="4"/>
      <c r="P112" s="466"/>
      <c r="Q112" s="466"/>
      <c r="R112" s="265"/>
      <c r="S112" s="467"/>
      <c r="T112" s="467"/>
      <c r="U112" s="129"/>
      <c r="V112" s="14"/>
      <c r="W112" s="272"/>
      <c r="X112" s="225"/>
      <c r="Y112" s="225"/>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3.2" x14ac:dyDescent="0.25">
      <c r="A113" s="283"/>
      <c r="B113" s="464"/>
      <c r="C113" s="464"/>
      <c r="D113" s="464"/>
      <c r="E113" s="111"/>
      <c r="F113" s="111"/>
      <c r="G113" s="464"/>
      <c r="H113" s="464"/>
      <c r="I113" s="464"/>
      <c r="J113" s="464"/>
      <c r="K113" s="464"/>
      <c r="L113" s="213"/>
      <c r="M113" s="465"/>
      <c r="N113" s="465"/>
      <c r="O113" s="4"/>
      <c r="P113" s="466"/>
      <c r="Q113" s="466"/>
      <c r="R113" s="265"/>
      <c r="S113" s="467"/>
      <c r="T113" s="467"/>
      <c r="U113" s="129"/>
      <c r="V113" s="14"/>
      <c r="W113" s="272"/>
      <c r="X113" s="225"/>
      <c r="Y113" s="225"/>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3.2" x14ac:dyDescent="0.25">
      <c r="A114" s="283"/>
      <c r="B114" s="464"/>
      <c r="C114" s="464"/>
      <c r="D114" s="464"/>
      <c r="E114" s="111"/>
      <c r="F114" s="111"/>
      <c r="G114" s="464"/>
      <c r="H114" s="464"/>
      <c r="I114" s="464"/>
      <c r="J114" s="464"/>
      <c r="K114" s="464"/>
      <c r="L114" s="213"/>
      <c r="M114" s="465"/>
      <c r="N114" s="465"/>
      <c r="O114" s="4"/>
      <c r="P114" s="466"/>
      <c r="Q114" s="466"/>
      <c r="R114" s="265"/>
      <c r="S114" s="467"/>
      <c r="T114" s="467"/>
      <c r="U114" s="129"/>
      <c r="V114" s="14"/>
      <c r="W114" s="272"/>
      <c r="X114" s="225"/>
      <c r="Y114" s="225"/>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3.2" x14ac:dyDescent="0.25">
      <c r="A115" s="283"/>
      <c r="B115" s="464"/>
      <c r="C115" s="464"/>
      <c r="D115" s="464"/>
      <c r="E115" s="111"/>
      <c r="F115" s="111"/>
      <c r="G115" s="464"/>
      <c r="H115" s="464"/>
      <c r="I115" s="464"/>
      <c r="J115" s="464"/>
      <c r="K115" s="464"/>
      <c r="L115" s="213"/>
      <c r="M115" s="465"/>
      <c r="N115" s="465"/>
      <c r="O115" s="4"/>
      <c r="P115" s="466"/>
      <c r="Q115" s="466"/>
      <c r="R115" s="265"/>
      <c r="S115" s="467"/>
      <c r="T115" s="467"/>
      <c r="U115" s="129"/>
      <c r="V115" s="14"/>
      <c r="W115" s="272"/>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3.2" x14ac:dyDescent="0.25">
      <c r="A116" s="283"/>
      <c r="B116" s="464"/>
      <c r="C116" s="464"/>
      <c r="D116" s="464"/>
      <c r="E116" s="111"/>
      <c r="F116" s="111"/>
      <c r="G116" s="464"/>
      <c r="H116" s="464"/>
      <c r="I116" s="464"/>
      <c r="J116" s="464"/>
      <c r="K116" s="464"/>
      <c r="L116" s="213"/>
      <c r="M116" s="465"/>
      <c r="N116" s="465"/>
      <c r="O116" s="4"/>
      <c r="P116" s="466"/>
      <c r="Q116" s="466"/>
      <c r="R116" s="265"/>
      <c r="S116" s="467"/>
      <c r="T116" s="467"/>
      <c r="U116" s="129"/>
      <c r="V116" s="14"/>
      <c r="W116" s="272"/>
      <c r="X116" s="225"/>
      <c r="Y116" s="225"/>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2" x14ac:dyDescent="0.25">
      <c r="A117" s="283"/>
      <c r="B117" s="464"/>
      <c r="C117" s="464"/>
      <c r="D117" s="464"/>
      <c r="E117" s="111"/>
      <c r="F117" s="111"/>
      <c r="G117" s="464"/>
      <c r="H117" s="464"/>
      <c r="I117" s="464"/>
      <c r="J117" s="464"/>
      <c r="K117" s="464"/>
      <c r="L117" s="213"/>
      <c r="M117" s="465"/>
      <c r="N117" s="465"/>
      <c r="O117" s="4"/>
      <c r="P117" s="466"/>
      <c r="Q117" s="466"/>
      <c r="R117" s="265"/>
      <c r="S117" s="467"/>
      <c r="T117" s="467"/>
      <c r="U117" s="129"/>
      <c r="V117" s="14"/>
      <c r="W117" s="272"/>
      <c r="X117" s="225"/>
      <c r="Y117" s="225"/>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13" customFormat="1" ht="13.2" x14ac:dyDescent="0.25">
      <c r="A118" s="283"/>
      <c r="B118" s="464"/>
      <c r="C118" s="464"/>
      <c r="D118" s="464"/>
      <c r="E118" s="111"/>
      <c r="F118" s="111"/>
      <c r="G118" s="464"/>
      <c r="H118" s="464"/>
      <c r="I118" s="464"/>
      <c r="J118" s="464"/>
      <c r="K118" s="464"/>
      <c r="L118" s="213"/>
      <c r="M118" s="465"/>
      <c r="N118" s="465"/>
      <c r="O118" s="4"/>
      <c r="P118" s="466"/>
      <c r="Q118" s="466"/>
      <c r="R118" s="265"/>
      <c r="S118" s="467"/>
      <c r="T118" s="467"/>
      <c r="U118" s="129"/>
      <c r="V118" s="14"/>
      <c r="W118" s="272"/>
      <c r="X118" s="225"/>
      <c r="Y118" s="225"/>
      <c r="Z118" s="14"/>
      <c r="AA118" s="14"/>
      <c r="AB118" s="14"/>
      <c r="AC118" s="14"/>
      <c r="AD118" s="14"/>
      <c r="AE118" s="14"/>
      <c r="AF118" s="14"/>
      <c r="AG118" s="14"/>
      <c r="AH118" s="14"/>
      <c r="AI118" s="14"/>
      <c r="AJ118" s="14"/>
      <c r="AK118" s="14"/>
      <c r="AL118" s="14"/>
      <c r="AM118" s="14"/>
      <c r="AN118" s="14"/>
      <c r="AO118" s="14"/>
      <c r="AP118" s="14"/>
      <c r="AQ118" s="14"/>
      <c r="AR118" s="14"/>
      <c r="AS118" s="14"/>
      <c r="AT118" s="14"/>
    </row>
    <row r="119" spans="1:46" s="13" customFormat="1" ht="13.2" x14ac:dyDescent="0.25">
      <c r="A119" s="283"/>
      <c r="B119" s="464"/>
      <c r="C119" s="464"/>
      <c r="D119" s="464"/>
      <c r="E119" s="111"/>
      <c r="F119" s="111"/>
      <c r="G119" s="464"/>
      <c r="H119" s="464"/>
      <c r="I119" s="464"/>
      <c r="J119" s="464"/>
      <c r="K119" s="464"/>
      <c r="L119" s="213"/>
      <c r="M119" s="465"/>
      <c r="N119" s="465"/>
      <c r="O119" s="4"/>
      <c r="P119" s="466"/>
      <c r="Q119" s="466"/>
      <c r="R119" s="265"/>
      <c r="S119" s="467"/>
      <c r="T119" s="467"/>
      <c r="U119" s="129"/>
      <c r="V119" s="14"/>
      <c r="W119" s="272"/>
      <c r="X119" s="225"/>
      <c r="Y119" s="225"/>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3.2" x14ac:dyDescent="0.25">
      <c r="A120" s="283"/>
      <c r="B120" s="464"/>
      <c r="C120" s="464"/>
      <c r="D120" s="464"/>
      <c r="E120" s="111"/>
      <c r="F120" s="111"/>
      <c r="G120" s="464"/>
      <c r="H120" s="464"/>
      <c r="I120" s="464"/>
      <c r="J120" s="464"/>
      <c r="K120" s="464"/>
      <c r="L120" s="213"/>
      <c r="M120" s="465"/>
      <c r="N120" s="465"/>
      <c r="O120" s="4"/>
      <c r="P120" s="466"/>
      <c r="Q120" s="466"/>
      <c r="R120" s="265"/>
      <c r="S120" s="467"/>
      <c r="T120" s="467"/>
      <c r="U120" s="129"/>
      <c r="V120" s="14"/>
      <c r="W120" s="272"/>
      <c r="X120" s="225"/>
      <c r="Y120" s="225"/>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3.8" thickBot="1" x14ac:dyDescent="0.3">
      <c r="A121" s="132"/>
      <c r="B121" s="112"/>
      <c r="C121" s="112"/>
      <c r="D121" s="112"/>
      <c r="E121" s="112"/>
      <c r="F121" s="112"/>
      <c r="G121" s="112"/>
      <c r="H121" s="112"/>
      <c r="I121" s="112"/>
      <c r="J121" s="112"/>
      <c r="K121" s="112"/>
      <c r="L121" s="451" t="s">
        <v>201</v>
      </c>
      <c r="M121" s="452">
        <f>IF(SUM(S109:S120)*100=100,ROUND(M109*S109+M110*S110+M111*S111+M112*S112+M113*S113+M114*S114+M115*S115+M116*S116+M117*S117+M118*S118+M119*S119+M120*S120,2),IF(SUM(S109:S120)=0,0,"ERROR"))</f>
        <v>0</v>
      </c>
      <c r="N121" s="113"/>
      <c r="O121" s="227"/>
      <c r="P121" s="472"/>
      <c r="Q121" s="472"/>
      <c r="R121" s="27"/>
      <c r="S121" s="473">
        <f>IF(SUM(S109:S120)*100=100,,IF(AND(SUM(S109:S120)=0,SUM(M109:M120)=0),0,"Sum must = 100%"))</f>
        <v>0</v>
      </c>
      <c r="T121" s="473"/>
      <c r="U121" s="131"/>
      <c r="V121" s="14"/>
      <c r="W121" s="224"/>
      <c r="X121" s="62"/>
      <c r="Y121" s="62"/>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4" customFormat="1" ht="13.2" x14ac:dyDescent="0.25">
      <c r="A122" s="21" t="str">
        <f>K20</f>
        <v>User Defined 1</v>
      </c>
      <c r="B122" s="17"/>
      <c r="C122" s="17"/>
      <c r="D122" s="17"/>
      <c r="E122" s="17"/>
      <c r="F122" s="17"/>
      <c r="G122" s="17"/>
      <c r="H122" s="17"/>
      <c r="I122" s="17"/>
      <c r="J122" s="17"/>
      <c r="K122" s="17"/>
      <c r="L122" s="17"/>
      <c r="M122" s="17"/>
      <c r="N122" s="17"/>
      <c r="O122" s="17"/>
      <c r="P122" s="475"/>
      <c r="Q122" s="475"/>
      <c r="R122" s="17"/>
      <c r="S122" s="474"/>
      <c r="T122" s="474"/>
      <c r="U122" s="129"/>
      <c r="V122" s="16"/>
      <c r="W122" s="224"/>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row>
    <row r="123" spans="1:46" s="13" customFormat="1" ht="13.2" x14ac:dyDescent="0.25">
      <c r="A123" s="283"/>
      <c r="B123" s="464"/>
      <c r="C123" s="464"/>
      <c r="D123" s="464"/>
      <c r="E123" s="111"/>
      <c r="F123" s="111"/>
      <c r="G123" s="464"/>
      <c r="H123" s="464"/>
      <c r="I123" s="464"/>
      <c r="J123" s="464"/>
      <c r="K123" s="464"/>
      <c r="L123" s="213"/>
      <c r="M123" s="465"/>
      <c r="N123" s="465"/>
      <c r="O123" s="4"/>
      <c r="P123" s="466"/>
      <c r="Q123" s="466"/>
      <c r="R123" s="265"/>
      <c r="S123" s="471"/>
      <c r="T123" s="471"/>
      <c r="U123" s="129"/>
      <c r="V123" s="14"/>
      <c r="W123" s="272"/>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3.2" x14ac:dyDescent="0.25">
      <c r="A124" s="283"/>
      <c r="B124" s="464"/>
      <c r="C124" s="464"/>
      <c r="D124" s="464"/>
      <c r="E124" s="111"/>
      <c r="F124" s="111"/>
      <c r="G124" s="464"/>
      <c r="H124" s="464"/>
      <c r="I124" s="464"/>
      <c r="J124" s="464"/>
      <c r="K124" s="464"/>
      <c r="L124" s="213"/>
      <c r="M124" s="465"/>
      <c r="N124" s="465"/>
      <c r="O124" s="4"/>
      <c r="P124" s="466"/>
      <c r="Q124" s="466"/>
      <c r="R124" s="265"/>
      <c r="S124" s="467"/>
      <c r="T124" s="467"/>
      <c r="U124" s="129"/>
      <c r="V124" s="14"/>
      <c r="W124" s="272"/>
      <c r="X124" s="225"/>
      <c r="Y124" s="225"/>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3.2" x14ac:dyDescent="0.25">
      <c r="A125" s="283"/>
      <c r="B125" s="464"/>
      <c r="C125" s="464"/>
      <c r="D125" s="464"/>
      <c r="E125" s="111"/>
      <c r="F125" s="111"/>
      <c r="G125" s="464"/>
      <c r="H125" s="464"/>
      <c r="I125" s="464"/>
      <c r="J125" s="464"/>
      <c r="K125" s="464"/>
      <c r="L125" s="213"/>
      <c r="M125" s="465"/>
      <c r="N125" s="465"/>
      <c r="O125" s="4"/>
      <c r="P125" s="466"/>
      <c r="Q125" s="466"/>
      <c r="R125" s="265"/>
      <c r="S125" s="467"/>
      <c r="T125" s="467"/>
      <c r="U125" s="129"/>
      <c r="V125" s="14"/>
      <c r="W125" s="272"/>
      <c r="X125" s="225"/>
      <c r="Y125" s="225"/>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3.2" x14ac:dyDescent="0.25">
      <c r="A126" s="283"/>
      <c r="B126" s="464"/>
      <c r="C126" s="464"/>
      <c r="D126" s="464"/>
      <c r="E126" s="111"/>
      <c r="F126" s="111"/>
      <c r="G126" s="464"/>
      <c r="H126" s="464"/>
      <c r="I126" s="464"/>
      <c r="J126" s="464"/>
      <c r="K126" s="464"/>
      <c r="L126" s="213"/>
      <c r="M126" s="465"/>
      <c r="N126" s="465"/>
      <c r="O126" s="4"/>
      <c r="P126" s="466"/>
      <c r="Q126" s="466"/>
      <c r="R126" s="265"/>
      <c r="S126" s="467"/>
      <c r="T126" s="467"/>
      <c r="U126" s="129"/>
      <c r="V126" s="14"/>
      <c r="W126" s="272"/>
      <c r="X126" s="225"/>
      <c r="Y126" s="225"/>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3.2" x14ac:dyDescent="0.25">
      <c r="A127" s="283"/>
      <c r="B127" s="464"/>
      <c r="C127" s="464"/>
      <c r="D127" s="464"/>
      <c r="E127" s="111"/>
      <c r="F127" s="111"/>
      <c r="G127" s="464"/>
      <c r="H127" s="464"/>
      <c r="I127" s="464"/>
      <c r="J127" s="464"/>
      <c r="K127" s="464"/>
      <c r="L127" s="213"/>
      <c r="M127" s="465"/>
      <c r="N127" s="465"/>
      <c r="O127" s="4"/>
      <c r="P127" s="466"/>
      <c r="Q127" s="466"/>
      <c r="R127" s="265"/>
      <c r="S127" s="467"/>
      <c r="T127" s="467"/>
      <c r="U127" s="129"/>
      <c r="V127" s="14"/>
      <c r="W127" s="272"/>
      <c r="X127" s="225"/>
      <c r="Y127" s="225"/>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3.2" x14ac:dyDescent="0.25">
      <c r="A128" s="283"/>
      <c r="B128" s="464"/>
      <c r="C128" s="464"/>
      <c r="D128" s="464"/>
      <c r="E128" s="111"/>
      <c r="F128" s="111"/>
      <c r="G128" s="464"/>
      <c r="H128" s="464"/>
      <c r="I128" s="464"/>
      <c r="J128" s="464"/>
      <c r="K128" s="464"/>
      <c r="L128" s="213"/>
      <c r="M128" s="465"/>
      <c r="N128" s="465"/>
      <c r="O128" s="4"/>
      <c r="P128" s="466"/>
      <c r="Q128" s="466"/>
      <c r="R128" s="265"/>
      <c r="S128" s="467"/>
      <c r="T128" s="467"/>
      <c r="U128" s="129"/>
      <c r="V128" s="14"/>
      <c r="W128" s="272"/>
      <c r="X128" s="225"/>
      <c r="Y128" s="225"/>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3.2" x14ac:dyDescent="0.25">
      <c r="A129" s="283"/>
      <c r="B129" s="464"/>
      <c r="C129" s="464"/>
      <c r="D129" s="464"/>
      <c r="E129" s="111"/>
      <c r="F129" s="111"/>
      <c r="G129" s="464"/>
      <c r="H129" s="464"/>
      <c r="I129" s="464"/>
      <c r="J129" s="464"/>
      <c r="K129" s="464"/>
      <c r="L129" s="213"/>
      <c r="M129" s="465"/>
      <c r="N129" s="465"/>
      <c r="O129" s="4"/>
      <c r="P129" s="466"/>
      <c r="Q129" s="466"/>
      <c r="R129" s="265"/>
      <c r="S129" s="467"/>
      <c r="T129" s="467"/>
      <c r="U129" s="129"/>
      <c r="V129" s="14"/>
      <c r="W129" s="272"/>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3.2" x14ac:dyDescent="0.25">
      <c r="A130" s="283"/>
      <c r="B130" s="464"/>
      <c r="C130" s="464"/>
      <c r="D130" s="464"/>
      <c r="E130" s="111"/>
      <c r="F130" s="111"/>
      <c r="G130" s="464"/>
      <c r="H130" s="464"/>
      <c r="I130" s="464"/>
      <c r="J130" s="464"/>
      <c r="K130" s="464"/>
      <c r="L130" s="213"/>
      <c r="M130" s="465"/>
      <c r="N130" s="465"/>
      <c r="O130" s="4"/>
      <c r="P130" s="466"/>
      <c r="Q130" s="466"/>
      <c r="R130" s="265"/>
      <c r="S130" s="467"/>
      <c r="T130" s="467"/>
      <c r="U130" s="129"/>
      <c r="V130" s="14"/>
      <c r="W130" s="272"/>
      <c r="X130" s="225"/>
      <c r="Y130" s="225"/>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2" x14ac:dyDescent="0.25">
      <c r="A131" s="283"/>
      <c r="B131" s="464"/>
      <c r="C131" s="464"/>
      <c r="D131" s="464"/>
      <c r="E131" s="111"/>
      <c r="F131" s="111"/>
      <c r="G131" s="464"/>
      <c r="H131" s="464"/>
      <c r="I131" s="464"/>
      <c r="J131" s="464"/>
      <c r="K131" s="464"/>
      <c r="L131" s="213"/>
      <c r="M131" s="465"/>
      <c r="N131" s="465"/>
      <c r="O131" s="4"/>
      <c r="P131" s="466"/>
      <c r="Q131" s="466"/>
      <c r="R131" s="265"/>
      <c r="S131" s="467"/>
      <c r="T131" s="467"/>
      <c r="U131" s="129"/>
      <c r="V131" s="14"/>
      <c r="W131" s="272"/>
      <c r="X131" s="225"/>
      <c r="Y131" s="225"/>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13" customFormat="1" ht="13.2" x14ac:dyDescent="0.25">
      <c r="A132" s="283"/>
      <c r="B132" s="464"/>
      <c r="C132" s="464"/>
      <c r="D132" s="464"/>
      <c r="E132" s="111"/>
      <c r="F132" s="111"/>
      <c r="G132" s="464"/>
      <c r="H132" s="464"/>
      <c r="I132" s="464"/>
      <c r="J132" s="464"/>
      <c r="K132" s="464"/>
      <c r="L132" s="213"/>
      <c r="M132" s="465"/>
      <c r="N132" s="465"/>
      <c r="O132" s="4"/>
      <c r="P132" s="466"/>
      <c r="Q132" s="466"/>
      <c r="R132" s="265"/>
      <c r="S132" s="467"/>
      <c r="T132" s="467"/>
      <c r="U132" s="129"/>
      <c r="V132" s="14"/>
      <c r="W132" s="272"/>
      <c r="X132" s="225"/>
      <c r="Y132" s="225"/>
      <c r="Z132" s="14"/>
      <c r="AA132" s="14"/>
      <c r="AB132" s="14"/>
      <c r="AC132" s="14"/>
      <c r="AD132" s="14"/>
      <c r="AE132" s="14"/>
      <c r="AF132" s="14"/>
      <c r="AG132" s="14"/>
      <c r="AH132" s="14"/>
      <c r="AI132" s="14"/>
      <c r="AJ132" s="14"/>
      <c r="AK132" s="14"/>
      <c r="AL132" s="14"/>
      <c r="AM132" s="14"/>
      <c r="AN132" s="14"/>
      <c r="AO132" s="14"/>
      <c r="AP132" s="14"/>
      <c r="AQ132" s="14"/>
      <c r="AR132" s="14"/>
      <c r="AS132" s="14"/>
      <c r="AT132" s="14"/>
    </row>
    <row r="133" spans="1:46" s="13" customFormat="1" ht="13.2" x14ac:dyDescent="0.25">
      <c r="A133" s="283"/>
      <c r="B133" s="464"/>
      <c r="C133" s="464"/>
      <c r="D133" s="464"/>
      <c r="E133" s="111"/>
      <c r="F133" s="111"/>
      <c r="G133" s="464"/>
      <c r="H133" s="464"/>
      <c r="I133" s="464"/>
      <c r="J133" s="464"/>
      <c r="K133" s="464"/>
      <c r="L133" s="213"/>
      <c r="M133" s="465"/>
      <c r="N133" s="465"/>
      <c r="O133" s="4"/>
      <c r="P133" s="466"/>
      <c r="Q133" s="466"/>
      <c r="R133" s="265"/>
      <c r="S133" s="467"/>
      <c r="T133" s="467"/>
      <c r="U133" s="129"/>
      <c r="V133" s="14"/>
      <c r="W133" s="272"/>
      <c r="X133" s="225"/>
      <c r="Y133" s="225"/>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3.2" x14ac:dyDescent="0.25">
      <c r="A134" s="283"/>
      <c r="B134" s="464"/>
      <c r="C134" s="464"/>
      <c r="D134" s="464"/>
      <c r="E134" s="111"/>
      <c r="F134" s="111"/>
      <c r="G134" s="464"/>
      <c r="H134" s="464"/>
      <c r="I134" s="464"/>
      <c r="J134" s="464"/>
      <c r="K134" s="464"/>
      <c r="L134" s="213"/>
      <c r="M134" s="465"/>
      <c r="N134" s="465"/>
      <c r="O134" s="4"/>
      <c r="P134" s="466"/>
      <c r="Q134" s="466"/>
      <c r="R134" s="265"/>
      <c r="S134" s="467"/>
      <c r="T134" s="467"/>
      <c r="U134" s="129"/>
      <c r="V134" s="14"/>
      <c r="W134" s="272"/>
      <c r="X134" s="225"/>
      <c r="Y134" s="225"/>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3.8" thickBot="1" x14ac:dyDescent="0.3">
      <c r="A135" s="130"/>
      <c r="B135" s="18"/>
      <c r="C135" s="18"/>
      <c r="D135" s="18"/>
      <c r="E135" s="18"/>
      <c r="F135" s="18"/>
      <c r="G135" s="18"/>
      <c r="H135" s="18"/>
      <c r="I135" s="18"/>
      <c r="J135" s="18"/>
      <c r="K135" s="18"/>
      <c r="L135" s="451" t="s">
        <v>201</v>
      </c>
      <c r="M135" s="452">
        <f>IF(SUM(S123:S134)*100=100,ROUND(M123*S123+M124*S124+M125*S125+M126*S126+M127*S127+M128*S128+M129*S129+M130*S130+M131*S131+M132*S132+M133*S133+M134*S134,2),IF(SUM(S123:S134)=0,0,"ERROR"))</f>
        <v>0</v>
      </c>
      <c r="N135" s="19"/>
      <c r="O135" s="227"/>
      <c r="P135" s="472"/>
      <c r="Q135" s="472"/>
      <c r="R135" s="134"/>
      <c r="S135" s="473">
        <f>IF(SUM(S123:S134)*100=100,,IF(AND(SUM(S123:S134)=0,SUM(M123:M134)=0),0,"Sum must = 100%"))</f>
        <v>0</v>
      </c>
      <c r="T135" s="473"/>
      <c r="U135" s="131"/>
      <c r="V135" s="14"/>
      <c r="W135" s="224"/>
      <c r="X135" s="62"/>
      <c r="Y135" s="62"/>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4" customFormat="1" ht="13.2" x14ac:dyDescent="0.25">
      <c r="A136" s="21" t="str">
        <f>K21</f>
        <v>User Defined 2</v>
      </c>
      <c r="B136" s="17"/>
      <c r="C136" s="17"/>
      <c r="D136" s="17"/>
      <c r="E136" s="17"/>
      <c r="F136" s="17"/>
      <c r="G136" s="17"/>
      <c r="H136" s="17"/>
      <c r="I136" s="17"/>
      <c r="J136" s="17"/>
      <c r="K136" s="17"/>
      <c r="L136" s="17"/>
      <c r="M136" s="17"/>
      <c r="N136" s="17"/>
      <c r="O136" s="17"/>
      <c r="P136" s="475"/>
      <c r="Q136" s="475"/>
      <c r="R136" s="17"/>
      <c r="S136" s="474"/>
      <c r="T136" s="474"/>
      <c r="U136" s="129"/>
      <c r="V136" s="16"/>
      <c r="W136" s="224"/>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1:46" s="13" customFormat="1" ht="13.2" x14ac:dyDescent="0.25">
      <c r="A137" s="283"/>
      <c r="B137" s="464"/>
      <c r="C137" s="464"/>
      <c r="D137" s="464"/>
      <c r="E137" s="111"/>
      <c r="F137" s="111"/>
      <c r="G137" s="464"/>
      <c r="H137" s="464"/>
      <c r="I137" s="464"/>
      <c r="J137" s="464"/>
      <c r="K137" s="464"/>
      <c r="L137" s="213"/>
      <c r="M137" s="465"/>
      <c r="N137" s="465"/>
      <c r="O137" s="4"/>
      <c r="P137" s="466"/>
      <c r="Q137" s="466"/>
      <c r="R137" s="265"/>
      <c r="S137" s="471"/>
      <c r="T137" s="471"/>
      <c r="U137" s="129"/>
      <c r="V137" s="14"/>
      <c r="W137" s="272"/>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3.2" x14ac:dyDescent="0.25">
      <c r="A138" s="283"/>
      <c r="B138" s="464"/>
      <c r="C138" s="464"/>
      <c r="D138" s="464"/>
      <c r="E138" s="111"/>
      <c r="F138" s="111"/>
      <c r="G138" s="464"/>
      <c r="H138" s="464"/>
      <c r="I138" s="464"/>
      <c r="J138" s="464"/>
      <c r="K138" s="464"/>
      <c r="L138" s="213"/>
      <c r="M138" s="465"/>
      <c r="N138" s="465"/>
      <c r="O138" s="4"/>
      <c r="P138" s="466"/>
      <c r="Q138" s="466"/>
      <c r="R138" s="265"/>
      <c r="S138" s="467"/>
      <c r="T138" s="467"/>
      <c r="U138" s="129"/>
      <c r="V138" s="14"/>
      <c r="W138" s="272"/>
      <c r="X138" s="225"/>
      <c r="Y138" s="225"/>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3.2" x14ac:dyDescent="0.25">
      <c r="A139" s="283"/>
      <c r="B139" s="464"/>
      <c r="C139" s="464"/>
      <c r="D139" s="464"/>
      <c r="E139" s="111"/>
      <c r="F139" s="111"/>
      <c r="G139" s="464"/>
      <c r="H139" s="464"/>
      <c r="I139" s="464"/>
      <c r="J139" s="464"/>
      <c r="K139" s="464"/>
      <c r="L139" s="213"/>
      <c r="M139" s="465"/>
      <c r="N139" s="465"/>
      <c r="O139" s="4"/>
      <c r="P139" s="466"/>
      <c r="Q139" s="466"/>
      <c r="R139" s="265"/>
      <c r="S139" s="467"/>
      <c r="T139" s="467"/>
      <c r="U139" s="129"/>
      <c r="V139" s="14"/>
      <c r="W139" s="272"/>
      <c r="X139" s="225"/>
      <c r="Y139" s="225"/>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3.2" x14ac:dyDescent="0.25">
      <c r="A140" s="283"/>
      <c r="B140" s="464"/>
      <c r="C140" s="464"/>
      <c r="D140" s="464"/>
      <c r="E140" s="111"/>
      <c r="F140" s="111"/>
      <c r="G140" s="464"/>
      <c r="H140" s="464"/>
      <c r="I140" s="464"/>
      <c r="J140" s="464"/>
      <c r="K140" s="464"/>
      <c r="L140" s="213"/>
      <c r="M140" s="465"/>
      <c r="N140" s="465"/>
      <c r="O140" s="4"/>
      <c r="P140" s="466"/>
      <c r="Q140" s="466"/>
      <c r="R140" s="265"/>
      <c r="S140" s="467"/>
      <c r="T140" s="467"/>
      <c r="U140" s="129"/>
      <c r="V140" s="14"/>
      <c r="W140" s="272"/>
      <c r="X140" s="225"/>
      <c r="Y140" s="225"/>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3.2" x14ac:dyDescent="0.25">
      <c r="A141" s="283"/>
      <c r="B141" s="464"/>
      <c r="C141" s="464"/>
      <c r="D141" s="464"/>
      <c r="E141" s="111"/>
      <c r="F141" s="111"/>
      <c r="G141" s="464"/>
      <c r="H141" s="464"/>
      <c r="I141" s="464"/>
      <c r="J141" s="464"/>
      <c r="K141" s="464"/>
      <c r="L141" s="213"/>
      <c r="M141" s="465"/>
      <c r="N141" s="465"/>
      <c r="O141" s="4"/>
      <c r="P141" s="466"/>
      <c r="Q141" s="466"/>
      <c r="R141" s="265"/>
      <c r="S141" s="467"/>
      <c r="T141" s="467"/>
      <c r="U141" s="129"/>
      <c r="V141" s="14"/>
      <c r="W141" s="272"/>
      <c r="X141" s="225"/>
      <c r="Y141" s="225"/>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3.2" x14ac:dyDescent="0.25">
      <c r="A142" s="283"/>
      <c r="B142" s="464"/>
      <c r="C142" s="464"/>
      <c r="D142" s="464"/>
      <c r="E142" s="111"/>
      <c r="F142" s="111"/>
      <c r="G142" s="464"/>
      <c r="H142" s="464"/>
      <c r="I142" s="464"/>
      <c r="J142" s="464"/>
      <c r="K142" s="464"/>
      <c r="L142" s="213"/>
      <c r="M142" s="465"/>
      <c r="N142" s="465"/>
      <c r="O142" s="4"/>
      <c r="P142" s="466"/>
      <c r="Q142" s="466"/>
      <c r="R142" s="265"/>
      <c r="S142" s="467"/>
      <c r="T142" s="467"/>
      <c r="U142" s="129"/>
      <c r="V142" s="14"/>
      <c r="W142" s="272"/>
      <c r="X142" s="225"/>
      <c r="Y142" s="225"/>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3.2" x14ac:dyDescent="0.25">
      <c r="A143" s="283"/>
      <c r="B143" s="464"/>
      <c r="C143" s="464"/>
      <c r="D143" s="464"/>
      <c r="E143" s="111"/>
      <c r="F143" s="111"/>
      <c r="G143" s="464"/>
      <c r="H143" s="464"/>
      <c r="I143" s="464"/>
      <c r="J143" s="464"/>
      <c r="K143" s="464"/>
      <c r="L143" s="213"/>
      <c r="M143" s="465"/>
      <c r="N143" s="465"/>
      <c r="O143" s="4"/>
      <c r="P143" s="466"/>
      <c r="Q143" s="466"/>
      <c r="R143" s="265"/>
      <c r="S143" s="467"/>
      <c r="T143" s="467"/>
      <c r="U143" s="129"/>
      <c r="V143" s="14"/>
      <c r="W143" s="272"/>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3.2" x14ac:dyDescent="0.25">
      <c r="A144" s="283"/>
      <c r="B144" s="464"/>
      <c r="C144" s="464"/>
      <c r="D144" s="464"/>
      <c r="E144" s="111"/>
      <c r="F144" s="111"/>
      <c r="G144" s="464"/>
      <c r="H144" s="464"/>
      <c r="I144" s="464"/>
      <c r="J144" s="464"/>
      <c r="K144" s="464"/>
      <c r="L144" s="213"/>
      <c r="M144" s="465"/>
      <c r="N144" s="465"/>
      <c r="O144" s="4"/>
      <c r="P144" s="466"/>
      <c r="Q144" s="466"/>
      <c r="R144" s="265"/>
      <c r="S144" s="467"/>
      <c r="T144" s="467"/>
      <c r="U144" s="129"/>
      <c r="V144" s="14"/>
      <c r="W144" s="272"/>
      <c r="X144" s="225"/>
      <c r="Y144" s="225"/>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2" x14ac:dyDescent="0.25">
      <c r="A145" s="283"/>
      <c r="B145" s="464"/>
      <c r="C145" s="464"/>
      <c r="D145" s="464"/>
      <c r="E145" s="111"/>
      <c r="F145" s="111"/>
      <c r="G145" s="464"/>
      <c r="H145" s="464"/>
      <c r="I145" s="464"/>
      <c r="J145" s="464"/>
      <c r="K145" s="464"/>
      <c r="L145" s="213"/>
      <c r="M145" s="465"/>
      <c r="N145" s="465"/>
      <c r="O145" s="4"/>
      <c r="P145" s="466"/>
      <c r="Q145" s="466"/>
      <c r="R145" s="265"/>
      <c r="S145" s="467"/>
      <c r="T145" s="467"/>
      <c r="U145" s="129"/>
      <c r="V145" s="14"/>
      <c r="W145" s="272"/>
      <c r="X145" s="225"/>
      <c r="Y145" s="225"/>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3.2" x14ac:dyDescent="0.25">
      <c r="A146" s="283"/>
      <c r="B146" s="464"/>
      <c r="C146" s="464"/>
      <c r="D146" s="464"/>
      <c r="E146" s="111"/>
      <c r="F146" s="111"/>
      <c r="G146" s="464"/>
      <c r="H146" s="464"/>
      <c r="I146" s="464"/>
      <c r="J146" s="464"/>
      <c r="K146" s="464"/>
      <c r="L146" s="213"/>
      <c r="M146" s="465"/>
      <c r="N146" s="465"/>
      <c r="O146" s="4"/>
      <c r="P146" s="466"/>
      <c r="Q146" s="466"/>
      <c r="R146" s="265"/>
      <c r="S146" s="467"/>
      <c r="T146" s="467"/>
      <c r="U146" s="129"/>
      <c r="V146" s="14"/>
      <c r="W146" s="272"/>
      <c r="X146" s="225"/>
      <c r="Y146" s="225"/>
      <c r="Z146" s="14"/>
      <c r="AA146" s="14"/>
      <c r="AB146" s="14"/>
      <c r="AC146" s="14"/>
      <c r="AD146" s="14"/>
      <c r="AE146" s="14"/>
      <c r="AF146" s="14"/>
      <c r="AG146" s="14"/>
      <c r="AH146" s="14"/>
      <c r="AI146" s="14"/>
      <c r="AJ146" s="14"/>
      <c r="AK146" s="14"/>
      <c r="AL146" s="14"/>
      <c r="AM146" s="14"/>
      <c r="AN146" s="14"/>
      <c r="AO146" s="14"/>
      <c r="AP146" s="14"/>
      <c r="AQ146" s="14"/>
      <c r="AR146" s="14"/>
      <c r="AS146" s="14"/>
      <c r="AT146" s="14"/>
    </row>
    <row r="147" spans="1:47" s="13" customFormat="1" ht="13.2" x14ac:dyDescent="0.25">
      <c r="A147" s="283"/>
      <c r="B147" s="464"/>
      <c r="C147" s="464"/>
      <c r="D147" s="464"/>
      <c r="E147" s="111"/>
      <c r="F147" s="111"/>
      <c r="G147" s="464"/>
      <c r="H147" s="464"/>
      <c r="I147" s="464"/>
      <c r="J147" s="464"/>
      <c r="K147" s="464"/>
      <c r="L147" s="213"/>
      <c r="M147" s="465"/>
      <c r="N147" s="465"/>
      <c r="O147" s="4"/>
      <c r="P147" s="466"/>
      <c r="Q147" s="466"/>
      <c r="R147" s="265"/>
      <c r="S147" s="467"/>
      <c r="T147" s="467"/>
      <c r="U147" s="129"/>
      <c r="V147" s="14"/>
      <c r="W147" s="272"/>
      <c r="X147" s="225"/>
      <c r="Y147" s="225"/>
      <c r="Z147" s="14"/>
      <c r="AA147" s="14"/>
      <c r="AB147" s="14"/>
      <c r="AC147" s="14"/>
      <c r="AD147" s="14"/>
      <c r="AE147" s="14"/>
      <c r="AF147" s="14"/>
      <c r="AG147" s="14"/>
      <c r="AH147" s="14"/>
      <c r="AI147" s="14"/>
      <c r="AJ147" s="14"/>
      <c r="AK147" s="14"/>
      <c r="AL147" s="14"/>
      <c r="AM147" s="14"/>
      <c r="AN147" s="14"/>
      <c r="AO147" s="14"/>
      <c r="AP147" s="14"/>
      <c r="AQ147" s="14"/>
      <c r="AR147" s="14"/>
      <c r="AS147" s="14"/>
      <c r="AT147" s="14"/>
    </row>
    <row r="148" spans="1:47" s="13" customFormat="1" ht="13.2" x14ac:dyDescent="0.25">
      <c r="A148" s="283"/>
      <c r="B148" s="464"/>
      <c r="C148" s="464"/>
      <c r="D148" s="464"/>
      <c r="E148" s="111"/>
      <c r="F148" s="111"/>
      <c r="G148" s="464"/>
      <c r="H148" s="464"/>
      <c r="I148" s="464"/>
      <c r="J148" s="464"/>
      <c r="K148" s="464"/>
      <c r="L148" s="213"/>
      <c r="M148" s="465"/>
      <c r="N148" s="465"/>
      <c r="O148" s="4"/>
      <c r="P148" s="466"/>
      <c r="Q148" s="466"/>
      <c r="R148" s="265"/>
      <c r="S148" s="467"/>
      <c r="T148" s="467"/>
      <c r="U148" s="129"/>
      <c r="V148" s="14"/>
      <c r="W148" s="272"/>
      <c r="X148" s="225"/>
      <c r="Y148" s="225"/>
      <c r="Z148" s="14"/>
      <c r="AA148" s="14"/>
      <c r="AB148" s="14"/>
      <c r="AC148" s="14"/>
      <c r="AD148" s="14"/>
      <c r="AE148" s="14"/>
      <c r="AF148" s="14"/>
      <c r="AG148" s="14"/>
      <c r="AH148" s="14"/>
      <c r="AI148" s="14"/>
      <c r="AJ148" s="14"/>
      <c r="AK148" s="14"/>
      <c r="AL148" s="14"/>
      <c r="AM148" s="14"/>
      <c r="AN148" s="14"/>
      <c r="AO148" s="14"/>
      <c r="AP148" s="14"/>
      <c r="AQ148" s="14"/>
      <c r="AR148" s="14"/>
      <c r="AS148" s="14"/>
      <c r="AT148" s="14"/>
    </row>
    <row r="149" spans="1:47" s="13" customFormat="1" ht="13.8" thickBot="1" x14ac:dyDescent="0.3">
      <c r="A149" s="130"/>
      <c r="B149" s="18"/>
      <c r="C149" s="18"/>
      <c r="D149" s="18"/>
      <c r="E149" s="18"/>
      <c r="F149" s="18"/>
      <c r="G149" s="18"/>
      <c r="H149" s="18"/>
      <c r="I149" s="18"/>
      <c r="J149" s="18"/>
      <c r="K149" s="18"/>
      <c r="L149" s="451" t="s">
        <v>201</v>
      </c>
      <c r="M149" s="452">
        <f>IF(SUM(S137:S148)*100=100,ROUND(M137*S137+M138*S138+M139*S139+M140*S140+M141*S141+M142*S142+M143*S143+M144*S144+M145*S145+M146*S146+M147*S147+M148*S148,2),IF(SUM(S137:S148)=0,0,"ERROR"))</f>
        <v>0</v>
      </c>
      <c r="N149" s="19"/>
      <c r="O149" s="227"/>
      <c r="P149" s="472"/>
      <c r="Q149" s="472"/>
      <c r="R149" s="134"/>
      <c r="S149" s="473">
        <f>IF(SUM(S137:S148)*100=100,,IF(AND(SUM(S137:S148)=0,SUM(M137:M148)=0),0,"Sum must = 100%"))</f>
        <v>0</v>
      </c>
      <c r="T149" s="473"/>
      <c r="U149" s="131"/>
      <c r="V149" s="14"/>
      <c r="W149" s="14"/>
      <c r="X149" s="62"/>
      <c r="Y149" s="62"/>
      <c r="Z149" s="14"/>
      <c r="AA149" s="14"/>
      <c r="AB149" s="14"/>
      <c r="AC149" s="14"/>
      <c r="AD149" s="14"/>
      <c r="AE149" s="14"/>
      <c r="AF149" s="14"/>
      <c r="AG149" s="14"/>
      <c r="AH149" s="14"/>
      <c r="AI149" s="14"/>
      <c r="AJ149" s="14"/>
      <c r="AK149" s="14"/>
      <c r="AL149" s="14"/>
      <c r="AM149" s="14"/>
      <c r="AN149" s="14"/>
      <c r="AO149" s="14"/>
      <c r="AP149" s="14"/>
      <c r="AQ149" s="14"/>
      <c r="AR149" s="14"/>
      <c r="AS149" s="14"/>
      <c r="AT149" s="14"/>
    </row>
    <row r="150" spans="1:47" s="13" customFormat="1" ht="16.5" customHeight="1" x14ac:dyDescent="0.25">
      <c r="A150" s="14"/>
      <c r="B150" s="6"/>
      <c r="C150" s="6"/>
      <c r="D150" s="6"/>
      <c r="E150" s="6"/>
      <c r="F150" s="6"/>
      <c r="G150" s="6"/>
      <c r="H150" s="6"/>
      <c r="I150" s="6"/>
      <c r="J150" s="6"/>
      <c r="K150" s="6"/>
      <c r="L150" s="6"/>
      <c r="M150" s="6"/>
      <c r="N150" s="6"/>
      <c r="O150" s="6"/>
      <c r="P150" s="6"/>
      <c r="Q150" s="6"/>
      <c r="R150" s="6"/>
      <c r="S150" s="6"/>
      <c r="T150" s="6"/>
      <c r="U150" s="6"/>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row>
    <row r="151" spans="1:47" s="13" customFormat="1" ht="16.5" customHeight="1" x14ac:dyDescent="0.25">
      <c r="A151" s="14"/>
      <c r="B151" s="6"/>
      <c r="C151" s="6"/>
      <c r="D151" s="6"/>
      <c r="E151" s="6"/>
      <c r="F151" s="6"/>
      <c r="G151" s="6"/>
      <c r="H151" s="6"/>
      <c r="I151" s="6"/>
      <c r="J151" s="6"/>
      <c r="K151" s="6"/>
      <c r="L151" s="6"/>
      <c r="M151" s="6"/>
      <c r="N151" s="6"/>
      <c r="O151" s="6"/>
      <c r="P151" s="6"/>
      <c r="Q151" s="6"/>
      <c r="R151" s="6"/>
      <c r="S151" s="6"/>
      <c r="T151" s="6"/>
      <c r="U151" s="6"/>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row>
    <row r="152" spans="1:47" x14ac:dyDescent="0.25">
      <c r="A152" s="6"/>
      <c r="B152" s="6"/>
      <c r="C152" s="6"/>
      <c r="D152" s="6"/>
      <c r="E152" s="6"/>
      <c r="F152" s="6"/>
      <c r="G152" s="6"/>
      <c r="H152" s="6"/>
      <c r="I152" s="6"/>
      <c r="J152" s="6"/>
      <c r="K152" s="6"/>
      <c r="L152" s="6"/>
      <c r="M152" s="6"/>
      <c r="N152" s="6"/>
      <c r="O152" s="6"/>
      <c r="P152" s="6"/>
      <c r="Q152" s="6"/>
      <c r="R152" s="6"/>
      <c r="S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5">
      <c r="A153" s="14"/>
      <c r="B153" s="6"/>
      <c r="C153" s="6"/>
      <c r="D153" s="6"/>
      <c r="E153" s="6"/>
      <c r="F153" s="6"/>
      <c r="G153" s="6"/>
      <c r="H153" s="6"/>
      <c r="I153" s="6"/>
      <c r="J153" s="6"/>
      <c r="K153" s="6"/>
      <c r="L153" s="6"/>
      <c r="M153" s="6"/>
      <c r="N153" s="6"/>
      <c r="O153" s="6"/>
      <c r="P153" s="6"/>
      <c r="Q153" s="6"/>
      <c r="R153" s="6"/>
      <c r="S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5">
      <c r="A154" s="14"/>
      <c r="B154" s="6"/>
      <c r="C154" s="6"/>
      <c r="D154" s="6"/>
      <c r="E154" s="6"/>
      <c r="F154" s="6"/>
      <c r="G154" s="6"/>
      <c r="H154" s="6"/>
      <c r="I154" s="6"/>
      <c r="J154" s="6"/>
      <c r="K154" s="6"/>
      <c r="L154" s="6"/>
      <c r="M154" s="6"/>
      <c r="N154" s="6"/>
      <c r="O154" s="6"/>
      <c r="P154" s="6"/>
      <c r="Q154" s="6"/>
      <c r="R154" s="6"/>
      <c r="S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5">
      <c r="A155" s="14"/>
      <c r="B155" s="6"/>
      <c r="C155" s="6"/>
      <c r="D155" s="6"/>
      <c r="E155" s="6"/>
      <c r="F155" s="6"/>
      <c r="G155" s="6"/>
      <c r="H155" s="6"/>
      <c r="I155" s="6"/>
      <c r="J155" s="6"/>
      <c r="K155" s="6"/>
      <c r="L155" s="6"/>
      <c r="M155" s="6"/>
      <c r="N155" s="6"/>
      <c r="O155" s="6"/>
      <c r="P155" s="6"/>
      <c r="Q155" s="6"/>
      <c r="R155" s="6"/>
      <c r="S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5">
      <c r="A156" s="6"/>
      <c r="B156" s="6"/>
      <c r="C156" s="6"/>
      <c r="D156" s="6"/>
      <c r="E156" s="6"/>
      <c r="F156" s="6"/>
      <c r="G156" s="6"/>
      <c r="H156" s="6"/>
      <c r="I156" s="6"/>
      <c r="J156" s="6"/>
      <c r="K156" s="6"/>
      <c r="L156" s="6"/>
      <c r="M156" s="6"/>
      <c r="N156" s="6"/>
      <c r="O156" s="6"/>
      <c r="P156" s="6"/>
      <c r="Q156" s="6"/>
      <c r="R156" s="6"/>
      <c r="S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5">
      <c r="A157" s="6"/>
      <c r="B157" s="6"/>
      <c r="C157" s="6"/>
      <c r="D157" s="6"/>
      <c r="E157" s="6"/>
      <c r="F157" s="6"/>
      <c r="G157" s="6"/>
      <c r="H157" s="6"/>
      <c r="I157" s="6"/>
      <c r="J157" s="6"/>
      <c r="K157" s="6"/>
      <c r="L157" s="6"/>
      <c r="M157" s="6"/>
      <c r="N157" s="6"/>
      <c r="O157" s="6"/>
      <c r="P157" s="6"/>
      <c r="Q157" s="6"/>
      <c r="R157" s="6"/>
      <c r="S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5">
      <c r="A158" s="6"/>
      <c r="B158" s="6"/>
      <c r="C158" s="6"/>
      <c r="D158" s="6"/>
      <c r="E158" s="6"/>
      <c r="F158" s="6"/>
      <c r="G158" s="6"/>
      <c r="H158" s="6"/>
      <c r="I158" s="6"/>
      <c r="J158" s="6"/>
      <c r="K158" s="6"/>
      <c r="L158" s="6"/>
      <c r="M158" s="6"/>
      <c r="N158" s="6"/>
      <c r="O158" s="6"/>
      <c r="P158" s="6"/>
      <c r="Q158" s="6"/>
      <c r="R158" s="6"/>
      <c r="S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5">
      <c r="A159" s="6"/>
      <c r="B159" s="6"/>
      <c r="C159" s="6"/>
      <c r="D159" s="6"/>
      <c r="E159" s="6"/>
      <c r="F159" s="6"/>
      <c r="G159" s="6"/>
      <c r="H159" s="6"/>
      <c r="I159" s="6"/>
      <c r="J159" s="6"/>
      <c r="K159" s="6"/>
      <c r="L159" s="6"/>
      <c r="M159" s="6"/>
      <c r="N159" s="6"/>
      <c r="O159" s="6"/>
      <c r="P159" s="6"/>
      <c r="Q159" s="6"/>
      <c r="R159" s="6"/>
      <c r="S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5">
      <c r="A160" s="6"/>
      <c r="B160" s="6"/>
      <c r="C160" s="6"/>
      <c r="D160" s="6"/>
      <c r="E160" s="6"/>
      <c r="F160" s="6"/>
      <c r="G160" s="6"/>
      <c r="H160" s="6"/>
      <c r="I160" s="6"/>
      <c r="J160" s="6"/>
      <c r="K160" s="6"/>
      <c r="L160" s="6"/>
      <c r="M160" s="6"/>
      <c r="N160" s="6"/>
      <c r="O160" s="6"/>
      <c r="P160" s="6"/>
      <c r="Q160" s="6"/>
      <c r="R160" s="6"/>
      <c r="S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5">
      <c r="A161" s="6"/>
      <c r="B161" s="6"/>
      <c r="C161" s="6"/>
      <c r="D161" s="6"/>
      <c r="E161" s="6"/>
      <c r="F161" s="6"/>
      <c r="G161" s="6"/>
      <c r="H161" s="6"/>
      <c r="I161" s="6"/>
      <c r="J161" s="6"/>
      <c r="K161" s="6"/>
      <c r="L161" s="6"/>
      <c r="M161" s="6"/>
      <c r="N161" s="6"/>
      <c r="O161" s="6"/>
      <c r="P161" s="6"/>
      <c r="Q161" s="6"/>
      <c r="R161" s="6"/>
      <c r="S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5">
      <c r="A162" s="6"/>
      <c r="B162" s="6"/>
      <c r="C162" s="6"/>
      <c r="D162" s="6"/>
      <c r="E162" s="6"/>
      <c r="F162" s="6"/>
      <c r="G162" s="6"/>
      <c r="H162" s="6"/>
      <c r="I162" s="6"/>
      <c r="J162" s="6"/>
      <c r="K162" s="6"/>
      <c r="L162" s="6"/>
      <c r="M162" s="6"/>
      <c r="N162" s="6"/>
      <c r="O162" s="6"/>
      <c r="P162" s="6"/>
      <c r="Q162" s="6"/>
      <c r="R162" s="6"/>
      <c r="S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5">
      <c r="A163" s="6"/>
      <c r="B163" s="6"/>
      <c r="C163" s="6"/>
      <c r="D163" s="6"/>
      <c r="E163" s="6"/>
      <c r="F163" s="6"/>
      <c r="G163" s="6"/>
      <c r="H163" s="6"/>
      <c r="I163" s="6"/>
      <c r="J163" s="6"/>
      <c r="K163" s="6"/>
      <c r="L163" s="6"/>
      <c r="M163" s="6"/>
      <c r="N163" s="6"/>
      <c r="O163" s="6"/>
      <c r="P163" s="6"/>
      <c r="Q163" s="6"/>
      <c r="R163" s="6"/>
      <c r="S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5">
      <c r="A164" s="6"/>
      <c r="B164" s="6"/>
      <c r="C164" s="6"/>
      <c r="D164" s="6"/>
      <c r="E164" s="6"/>
      <c r="F164" s="6"/>
      <c r="G164" s="6"/>
      <c r="H164" s="6"/>
      <c r="I164" s="6"/>
      <c r="J164" s="6"/>
      <c r="K164" s="6"/>
      <c r="L164" s="6"/>
      <c r="M164" s="6"/>
      <c r="N164" s="6"/>
      <c r="O164" s="6"/>
      <c r="P164" s="6"/>
      <c r="Q164" s="6"/>
      <c r="R164" s="6"/>
      <c r="S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5">
      <c r="A165" s="6"/>
      <c r="B165" s="6"/>
      <c r="C165" s="6"/>
      <c r="D165" s="6"/>
      <c r="E165" s="6"/>
      <c r="F165" s="6"/>
      <c r="G165" s="6"/>
      <c r="H165" s="6"/>
      <c r="I165" s="6"/>
      <c r="J165" s="6"/>
      <c r="K165" s="6"/>
      <c r="L165" s="6"/>
      <c r="M165" s="6"/>
      <c r="N165" s="6"/>
      <c r="O165" s="6"/>
      <c r="P165" s="6"/>
      <c r="Q165" s="6"/>
      <c r="R165" s="6"/>
      <c r="S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5">
      <c r="A166" s="6"/>
      <c r="B166" s="6"/>
      <c r="C166" s="6"/>
      <c r="D166" s="6"/>
      <c r="E166" s="6"/>
      <c r="F166" s="6"/>
      <c r="G166" s="6"/>
      <c r="H166" s="6"/>
      <c r="I166" s="6"/>
      <c r="J166" s="6"/>
      <c r="K166" s="6"/>
      <c r="L166" s="6"/>
      <c r="M166" s="6"/>
      <c r="N166" s="6"/>
      <c r="O166" s="6"/>
      <c r="P166" s="6"/>
      <c r="Q166" s="6"/>
      <c r="R166" s="6"/>
      <c r="S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5">
      <c r="A167" s="6"/>
      <c r="B167" s="6"/>
      <c r="C167" s="6"/>
      <c r="D167" s="6"/>
      <c r="E167" s="6"/>
      <c r="F167" s="6"/>
      <c r="G167" s="6"/>
      <c r="H167" s="6"/>
      <c r="I167" s="6"/>
      <c r="J167" s="6"/>
      <c r="K167" s="6"/>
      <c r="L167" s="6"/>
      <c r="M167" s="6"/>
      <c r="N167" s="6"/>
      <c r="O167" s="6"/>
      <c r="P167" s="6"/>
      <c r="Q167" s="6"/>
      <c r="R167" s="6"/>
      <c r="S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5">
      <c r="A168" s="6"/>
      <c r="B168" s="6"/>
      <c r="C168" s="6"/>
      <c r="D168" s="6"/>
      <c r="E168" s="6"/>
      <c r="F168" s="6"/>
      <c r="G168" s="6"/>
      <c r="H168" s="6"/>
      <c r="I168" s="6"/>
      <c r="J168" s="6"/>
      <c r="K168" s="6"/>
      <c r="L168" s="6"/>
      <c r="M168" s="6"/>
      <c r="N168" s="6"/>
      <c r="O168" s="6"/>
      <c r="P168" s="6"/>
      <c r="Q168" s="6"/>
      <c r="R168" s="6"/>
      <c r="S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5">
      <c r="A169" s="6"/>
      <c r="B169" s="6"/>
      <c r="C169" s="6"/>
      <c r="D169" s="6"/>
      <c r="E169" s="6"/>
      <c r="F169" s="6"/>
      <c r="G169" s="6"/>
      <c r="H169" s="6"/>
      <c r="I169" s="6"/>
      <c r="J169" s="6"/>
      <c r="K169" s="6"/>
      <c r="L169" s="6"/>
      <c r="M169" s="6"/>
      <c r="N169" s="6"/>
      <c r="O169" s="6"/>
      <c r="P169" s="6"/>
      <c r="Q169" s="6"/>
      <c r="R169" s="6"/>
      <c r="S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5">
      <c r="A170" s="6"/>
      <c r="B170" s="6"/>
      <c r="C170" s="6"/>
      <c r="D170" s="6"/>
      <c r="E170" s="6"/>
      <c r="F170" s="6"/>
      <c r="G170" s="6"/>
      <c r="H170" s="6"/>
      <c r="I170" s="6"/>
      <c r="J170" s="6"/>
      <c r="K170" s="6"/>
      <c r="L170" s="6"/>
      <c r="M170" s="6"/>
      <c r="N170" s="6"/>
      <c r="O170" s="6"/>
      <c r="P170" s="6"/>
      <c r="Q170" s="6"/>
      <c r="R170" s="6"/>
      <c r="S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5">
      <c r="A171" s="6"/>
      <c r="B171" s="6"/>
      <c r="C171" s="6"/>
      <c r="D171" s="6"/>
      <c r="E171" s="6"/>
      <c r="F171" s="6"/>
      <c r="G171" s="6"/>
      <c r="H171" s="6"/>
      <c r="I171" s="6"/>
      <c r="J171" s="6"/>
      <c r="K171" s="6"/>
      <c r="L171" s="6"/>
      <c r="M171" s="6"/>
      <c r="N171" s="6"/>
      <c r="O171" s="6"/>
      <c r="P171" s="6"/>
      <c r="Q171" s="6"/>
      <c r="R171" s="6"/>
      <c r="S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5">
      <c r="A172" s="6"/>
      <c r="B172" s="6"/>
      <c r="C172" s="6"/>
      <c r="D172" s="6"/>
      <c r="E172" s="6"/>
      <c r="F172" s="6"/>
      <c r="G172" s="6"/>
      <c r="H172" s="6"/>
      <c r="I172" s="6"/>
      <c r="J172" s="6"/>
      <c r="K172" s="6"/>
      <c r="L172" s="6"/>
      <c r="M172" s="6"/>
      <c r="N172" s="6"/>
      <c r="O172" s="6"/>
      <c r="P172" s="6"/>
      <c r="Q172" s="6"/>
      <c r="R172" s="6"/>
      <c r="S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5">
      <c r="A173" s="6"/>
      <c r="B173" s="6"/>
      <c r="C173" s="6"/>
      <c r="D173" s="6"/>
      <c r="E173" s="6"/>
      <c r="F173" s="6"/>
      <c r="G173" s="6"/>
      <c r="H173" s="6"/>
      <c r="I173" s="6"/>
      <c r="J173" s="6"/>
      <c r="K173" s="6"/>
      <c r="L173" s="6"/>
      <c r="M173" s="6"/>
      <c r="N173" s="6"/>
      <c r="O173" s="6"/>
      <c r="P173" s="6"/>
      <c r="Q173" s="6"/>
      <c r="R173" s="6"/>
      <c r="S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5">
      <c r="A174" s="6"/>
      <c r="B174" s="6"/>
      <c r="C174" s="6"/>
      <c r="D174" s="6"/>
      <c r="E174" s="6"/>
      <c r="F174" s="6"/>
      <c r="G174" s="6"/>
      <c r="H174" s="6"/>
      <c r="I174" s="6"/>
      <c r="J174" s="6"/>
      <c r="K174" s="6"/>
      <c r="L174" s="6"/>
      <c r="M174" s="6"/>
      <c r="N174" s="6"/>
      <c r="O174" s="6"/>
      <c r="P174" s="6"/>
      <c r="Q174" s="6"/>
      <c r="R174" s="6"/>
      <c r="S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5">
      <c r="A175" s="6"/>
      <c r="B175" s="6"/>
      <c r="C175" s="6"/>
      <c r="D175" s="6"/>
      <c r="E175" s="6"/>
      <c r="F175" s="6"/>
      <c r="G175" s="6"/>
      <c r="H175" s="6"/>
      <c r="I175" s="6"/>
      <c r="J175" s="6"/>
      <c r="K175" s="6"/>
      <c r="L175" s="6"/>
      <c r="M175" s="6"/>
      <c r="N175" s="6"/>
      <c r="O175" s="6"/>
      <c r="P175" s="6"/>
      <c r="Q175" s="6"/>
      <c r="R175" s="6"/>
      <c r="S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5">
      <c r="A176" s="6"/>
      <c r="B176" s="6"/>
      <c r="C176" s="6"/>
      <c r="D176" s="6"/>
      <c r="E176" s="6"/>
      <c r="F176" s="6"/>
      <c r="G176" s="6"/>
      <c r="H176" s="6"/>
      <c r="I176" s="6"/>
      <c r="J176" s="6"/>
      <c r="K176" s="6"/>
      <c r="L176" s="6"/>
      <c r="M176" s="6"/>
      <c r="N176" s="6"/>
      <c r="O176" s="6"/>
      <c r="P176" s="6"/>
      <c r="Q176" s="6"/>
      <c r="R176" s="6"/>
      <c r="S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5">
      <c r="A177" s="6"/>
      <c r="B177" s="6"/>
      <c r="C177" s="6"/>
      <c r="D177" s="6"/>
      <c r="E177" s="6"/>
      <c r="F177" s="6"/>
      <c r="G177" s="6"/>
      <c r="H177" s="6"/>
      <c r="I177" s="6"/>
      <c r="J177" s="6"/>
      <c r="K177" s="6"/>
      <c r="L177" s="6"/>
      <c r="M177" s="6"/>
      <c r="N177" s="6"/>
      <c r="O177" s="6"/>
      <c r="P177" s="6"/>
      <c r="Q177" s="6"/>
      <c r="R177" s="6"/>
      <c r="S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5">
      <c r="A178" s="6"/>
      <c r="B178" s="6"/>
      <c r="C178" s="6"/>
      <c r="D178" s="6"/>
      <c r="E178" s="6"/>
      <c r="F178" s="6"/>
      <c r="G178" s="6"/>
      <c r="H178" s="6"/>
      <c r="I178" s="6"/>
      <c r="J178" s="6"/>
      <c r="K178" s="6"/>
      <c r="L178" s="6"/>
      <c r="M178" s="6"/>
      <c r="N178" s="6"/>
      <c r="O178" s="6"/>
      <c r="P178" s="6"/>
      <c r="Q178" s="6"/>
      <c r="R178" s="6"/>
      <c r="S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5">
      <c r="A179" s="6"/>
      <c r="B179" s="6"/>
      <c r="C179" s="6"/>
      <c r="D179" s="6"/>
      <c r="E179" s="6"/>
      <c r="F179" s="6"/>
      <c r="G179" s="6"/>
      <c r="H179" s="6"/>
      <c r="I179" s="6"/>
      <c r="J179" s="6"/>
      <c r="K179" s="6"/>
      <c r="L179" s="6"/>
      <c r="M179" s="6"/>
      <c r="N179" s="6"/>
      <c r="O179" s="6"/>
      <c r="P179" s="6"/>
      <c r="Q179" s="6"/>
      <c r="R179" s="6"/>
      <c r="S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5">
      <c r="A180" s="6"/>
      <c r="B180" s="6"/>
      <c r="C180" s="6"/>
      <c r="D180" s="6"/>
      <c r="E180" s="6"/>
      <c r="F180" s="6"/>
      <c r="G180" s="6"/>
      <c r="H180" s="6"/>
      <c r="I180" s="6"/>
      <c r="J180" s="6"/>
      <c r="K180" s="6"/>
      <c r="L180" s="6"/>
      <c r="M180" s="6"/>
      <c r="N180" s="6"/>
      <c r="O180" s="6"/>
      <c r="P180" s="6"/>
      <c r="Q180" s="6"/>
      <c r="R180" s="6"/>
      <c r="S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5">
      <c r="A181" s="6"/>
      <c r="B181" s="6"/>
      <c r="C181" s="6"/>
      <c r="D181" s="6"/>
      <c r="E181" s="6"/>
      <c r="F181" s="6"/>
      <c r="G181" s="6"/>
      <c r="H181" s="6"/>
      <c r="I181" s="6"/>
      <c r="J181" s="6"/>
      <c r="K181" s="6"/>
      <c r="L181" s="6"/>
      <c r="M181" s="6"/>
      <c r="N181" s="6"/>
      <c r="O181" s="6"/>
      <c r="P181" s="6"/>
      <c r="Q181" s="6"/>
      <c r="R181" s="6"/>
      <c r="S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5">
      <c r="A182" s="6"/>
      <c r="B182" s="6"/>
      <c r="C182" s="6"/>
      <c r="D182" s="6"/>
      <c r="E182" s="6"/>
      <c r="F182" s="6"/>
      <c r="G182" s="6"/>
      <c r="H182" s="6"/>
      <c r="I182" s="6"/>
      <c r="J182" s="6"/>
      <c r="K182" s="6"/>
      <c r="L182" s="6"/>
      <c r="M182" s="6"/>
      <c r="N182" s="6"/>
      <c r="O182" s="6"/>
      <c r="P182" s="6"/>
      <c r="Q182" s="6"/>
      <c r="R182" s="6"/>
      <c r="S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5">
      <c r="A183" s="6"/>
      <c r="B183" s="6"/>
      <c r="C183" s="6"/>
      <c r="D183" s="6"/>
      <c r="E183" s="6"/>
      <c r="F183" s="6"/>
      <c r="G183" s="6"/>
      <c r="H183" s="6"/>
      <c r="I183" s="6"/>
      <c r="J183" s="6"/>
      <c r="K183" s="6"/>
      <c r="L183" s="6"/>
      <c r="M183" s="6"/>
      <c r="N183" s="6"/>
      <c r="O183" s="6"/>
      <c r="P183" s="6"/>
      <c r="Q183" s="6"/>
      <c r="R183" s="6"/>
      <c r="S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5">
      <c r="A184" s="6"/>
      <c r="B184" s="6"/>
      <c r="C184" s="6"/>
      <c r="D184" s="6"/>
      <c r="E184" s="6"/>
      <c r="F184" s="6"/>
      <c r="G184" s="6"/>
      <c r="H184" s="6"/>
      <c r="I184" s="6"/>
      <c r="J184" s="6"/>
      <c r="K184" s="6"/>
      <c r="L184" s="6"/>
      <c r="M184" s="6"/>
      <c r="N184" s="6"/>
      <c r="O184" s="6"/>
      <c r="P184" s="6"/>
      <c r="Q184" s="6"/>
      <c r="R184" s="6"/>
      <c r="S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5">
      <c r="A185" s="6"/>
      <c r="B185" s="6"/>
      <c r="C185" s="6"/>
      <c r="D185" s="6"/>
      <c r="E185" s="6"/>
      <c r="F185" s="6"/>
      <c r="G185" s="6"/>
      <c r="H185" s="6"/>
      <c r="I185" s="6"/>
      <c r="J185" s="6"/>
      <c r="K185" s="6"/>
      <c r="L185" s="6"/>
      <c r="M185" s="6"/>
      <c r="N185" s="6"/>
      <c r="O185" s="6"/>
      <c r="P185" s="6"/>
      <c r="Q185" s="6"/>
      <c r="R185" s="6"/>
      <c r="S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5">
      <c r="A186" s="6"/>
      <c r="B186" s="6"/>
      <c r="C186" s="6"/>
      <c r="D186" s="6"/>
      <c r="E186" s="6"/>
      <c r="F186" s="6"/>
      <c r="G186" s="6"/>
      <c r="H186" s="6"/>
      <c r="I186" s="6"/>
      <c r="J186" s="6"/>
      <c r="K186" s="6"/>
      <c r="L186" s="6"/>
      <c r="M186" s="6"/>
      <c r="N186" s="6"/>
      <c r="O186" s="6"/>
      <c r="P186" s="6"/>
      <c r="Q186" s="6"/>
      <c r="R186" s="6"/>
      <c r="S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5">
      <c r="A187" s="6"/>
      <c r="B187" s="6"/>
      <c r="C187" s="6"/>
      <c r="D187" s="6"/>
      <c r="E187" s="6"/>
      <c r="F187" s="6"/>
      <c r="G187" s="6"/>
      <c r="H187" s="6"/>
      <c r="I187" s="6"/>
      <c r="J187" s="6"/>
      <c r="K187" s="6"/>
      <c r="L187" s="6"/>
      <c r="M187" s="6"/>
      <c r="N187" s="6"/>
      <c r="O187" s="6"/>
      <c r="P187" s="6"/>
      <c r="Q187" s="6"/>
      <c r="R187" s="6"/>
      <c r="S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5">
      <c r="A188" s="6"/>
      <c r="B188" s="6"/>
      <c r="C188" s="6"/>
      <c r="D188" s="6"/>
      <c r="E188" s="6"/>
      <c r="F188" s="6"/>
      <c r="G188" s="6"/>
      <c r="H188" s="6"/>
      <c r="I188" s="6"/>
      <c r="J188" s="6"/>
      <c r="K188" s="6"/>
      <c r="L188" s="6"/>
      <c r="M188" s="6"/>
      <c r="N188" s="6"/>
      <c r="O188" s="6"/>
      <c r="P188" s="6"/>
      <c r="Q188" s="6"/>
      <c r="R188" s="6"/>
      <c r="S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5">
      <c r="A189" s="6"/>
      <c r="B189" s="6"/>
      <c r="C189" s="6"/>
      <c r="D189" s="6"/>
      <c r="E189" s="6"/>
      <c r="F189" s="6"/>
      <c r="G189" s="6"/>
      <c r="H189" s="6"/>
      <c r="I189" s="6"/>
      <c r="J189" s="6"/>
      <c r="K189" s="6"/>
      <c r="L189" s="6"/>
      <c r="M189" s="6"/>
      <c r="N189" s="6"/>
      <c r="O189" s="6"/>
      <c r="P189" s="6"/>
      <c r="Q189" s="6"/>
      <c r="R189" s="6"/>
      <c r="S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5">
      <c r="A190" s="6"/>
      <c r="B190" s="6"/>
      <c r="C190" s="6"/>
      <c r="D190" s="6"/>
      <c r="E190" s="6"/>
      <c r="F190" s="6"/>
      <c r="G190" s="6"/>
      <c r="H190" s="6"/>
      <c r="I190" s="6"/>
      <c r="J190" s="6"/>
      <c r="K190" s="6"/>
      <c r="L190" s="6"/>
      <c r="M190" s="6"/>
      <c r="N190" s="6"/>
      <c r="O190" s="6"/>
      <c r="P190" s="6"/>
      <c r="Q190" s="6"/>
      <c r="R190" s="6"/>
      <c r="S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5">
      <c r="A191" s="6"/>
      <c r="B191" s="6"/>
      <c r="C191" s="6"/>
      <c r="D191" s="6"/>
      <c r="E191" s="6"/>
      <c r="F191" s="6"/>
      <c r="G191" s="6"/>
      <c r="H191" s="6"/>
      <c r="I191" s="6"/>
      <c r="J191" s="6"/>
      <c r="K191" s="6"/>
      <c r="L191" s="6"/>
      <c r="M191" s="6"/>
      <c r="N191" s="6"/>
      <c r="O191" s="6"/>
      <c r="P191" s="6"/>
      <c r="Q191" s="6"/>
      <c r="R191" s="6"/>
      <c r="S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5">
      <c r="A192" s="6"/>
      <c r="B192" s="6"/>
      <c r="C192" s="6"/>
      <c r="D192" s="6"/>
      <c r="E192" s="6"/>
      <c r="F192" s="6"/>
      <c r="G192" s="6"/>
      <c r="H192" s="6"/>
      <c r="I192" s="6"/>
      <c r="J192" s="6"/>
      <c r="K192" s="6"/>
      <c r="L192" s="6"/>
      <c r="M192" s="6"/>
      <c r="N192" s="6"/>
      <c r="O192" s="6"/>
      <c r="P192" s="6"/>
      <c r="Q192" s="6"/>
      <c r="R192" s="6"/>
      <c r="S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row r="193" spans="1:47" x14ac:dyDescent="0.25">
      <c r="A193" s="6"/>
      <c r="B193" s="6"/>
      <c r="C193" s="6"/>
      <c r="D193" s="6"/>
      <c r="E193" s="6"/>
      <c r="F193" s="6"/>
      <c r="G193" s="6"/>
      <c r="H193" s="6"/>
      <c r="I193" s="6"/>
      <c r="J193" s="6"/>
      <c r="K193" s="6"/>
      <c r="L193" s="6"/>
      <c r="M193" s="6"/>
      <c r="N193" s="6"/>
      <c r="O193" s="6"/>
      <c r="P193" s="6"/>
      <c r="Q193" s="6"/>
      <c r="R193" s="6"/>
      <c r="S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row>
    <row r="194" spans="1:47" x14ac:dyDescent="0.25">
      <c r="A194" s="6"/>
      <c r="B194" s="6"/>
      <c r="C194" s="6"/>
      <c r="D194" s="6"/>
      <c r="E194" s="6"/>
      <c r="F194" s="6"/>
      <c r="G194" s="6"/>
      <c r="H194" s="6"/>
      <c r="I194" s="6"/>
      <c r="J194" s="6"/>
      <c r="K194" s="6"/>
      <c r="L194" s="6"/>
      <c r="M194" s="6"/>
      <c r="N194" s="6"/>
      <c r="O194" s="6"/>
      <c r="P194" s="6"/>
      <c r="Q194" s="6"/>
      <c r="R194" s="6"/>
      <c r="S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row>
    <row r="195" spans="1:47" x14ac:dyDescent="0.25">
      <c r="A195" s="6"/>
      <c r="B195" s="6"/>
      <c r="C195" s="6"/>
      <c r="D195" s="6"/>
      <c r="E195" s="6"/>
      <c r="F195" s="6"/>
      <c r="G195" s="6"/>
      <c r="H195" s="6"/>
      <c r="I195" s="6"/>
      <c r="J195" s="6"/>
      <c r="K195" s="6"/>
      <c r="L195" s="6"/>
      <c r="M195" s="6"/>
      <c r="N195" s="6"/>
      <c r="O195" s="6"/>
      <c r="P195" s="6"/>
      <c r="Q195" s="6"/>
      <c r="R195" s="6"/>
      <c r="S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row>
    <row r="196" spans="1:47" x14ac:dyDescent="0.25">
      <c r="A196" s="6"/>
      <c r="B196" s="6"/>
      <c r="C196" s="6"/>
      <c r="D196" s="6"/>
      <c r="E196" s="6"/>
      <c r="F196" s="6"/>
      <c r="G196" s="6"/>
      <c r="H196" s="6"/>
      <c r="I196" s="6"/>
      <c r="J196" s="6"/>
      <c r="K196" s="6"/>
      <c r="L196" s="6"/>
      <c r="M196" s="6"/>
      <c r="N196" s="6"/>
      <c r="O196" s="6"/>
      <c r="P196" s="6"/>
      <c r="Q196" s="6"/>
      <c r="R196" s="6"/>
      <c r="S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row>
    <row r="197" spans="1:47" x14ac:dyDescent="0.25">
      <c r="A197" s="6"/>
      <c r="B197" s="6"/>
      <c r="C197" s="6"/>
      <c r="D197" s="6"/>
      <c r="E197" s="6"/>
      <c r="F197" s="6"/>
      <c r="G197" s="6"/>
      <c r="H197" s="6"/>
      <c r="I197" s="6"/>
      <c r="J197" s="6"/>
      <c r="K197" s="6"/>
      <c r="L197" s="6"/>
      <c r="M197" s="6"/>
      <c r="N197" s="6"/>
      <c r="O197" s="6"/>
      <c r="P197" s="6"/>
      <c r="Q197" s="6"/>
      <c r="R197" s="6"/>
      <c r="S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row>
  </sheetData>
  <sheetProtection algorithmName="SHA-512" hashValue="p3cKpQB6vgRE8TRmJ5tQMc1MxQK63T7gjwMrs696hwBR5HqO2cL1ojkA9NcUkbFyifW/gMWYfI5aO+J5RuB/uw==" saltValue="v+GzD8zHTmmq1IOjVvNwJg==" spinCount="100000" sheet="1" formatCells="0" formatColumns="0" formatRows="0"/>
  <mergeCells count="574">
    <mergeCell ref="A8:U8"/>
    <mergeCell ref="M146:N146"/>
    <mergeCell ref="M147:N147"/>
    <mergeCell ref="M148:N148"/>
    <mergeCell ref="M129:N129"/>
    <mergeCell ref="M130:N130"/>
    <mergeCell ref="M131:N131"/>
    <mergeCell ref="M132:N132"/>
    <mergeCell ref="M133:N133"/>
    <mergeCell ref="M134:N134"/>
    <mergeCell ref="M143:N143"/>
    <mergeCell ref="M144:N144"/>
    <mergeCell ref="M145:N145"/>
    <mergeCell ref="M137:N137"/>
    <mergeCell ref="D14:H14"/>
    <mergeCell ref="M76:N76"/>
    <mergeCell ref="M77:N77"/>
    <mergeCell ref="M78:N78"/>
    <mergeCell ref="M81:N81"/>
    <mergeCell ref="G69:K69"/>
    <mergeCell ref="M69:N69"/>
    <mergeCell ref="B47:D47"/>
    <mergeCell ref="G47:K47"/>
    <mergeCell ref="B55:D55"/>
    <mergeCell ref="B41:D41"/>
    <mergeCell ref="G41:K41"/>
    <mergeCell ref="M41:N41"/>
    <mergeCell ref="B44:D44"/>
    <mergeCell ref="G44:K44"/>
    <mergeCell ref="G64:K64"/>
    <mergeCell ref="B50:D50"/>
    <mergeCell ref="B49:D49"/>
    <mergeCell ref="B71:D71"/>
    <mergeCell ref="B62:D62"/>
    <mergeCell ref="B57:D57"/>
    <mergeCell ref="B64:D64"/>
    <mergeCell ref="G55:K55"/>
    <mergeCell ref="M55:N55"/>
    <mergeCell ref="G58:K58"/>
    <mergeCell ref="M58:N58"/>
    <mergeCell ref="G59:K59"/>
    <mergeCell ref="M59:N59"/>
    <mergeCell ref="G57:K57"/>
    <mergeCell ref="M57:N57"/>
    <mergeCell ref="B61:D61"/>
    <mergeCell ref="B67:D67"/>
    <mergeCell ref="M60:N60"/>
    <mergeCell ref="M61:N61"/>
    <mergeCell ref="A7:J7"/>
    <mergeCell ref="K7:U7"/>
    <mergeCell ref="B144:D144"/>
    <mergeCell ref="G144:K144"/>
    <mergeCell ref="P144:Q144"/>
    <mergeCell ref="S144:T144"/>
    <mergeCell ref="M27:N27"/>
    <mergeCell ref="M28:N28"/>
    <mergeCell ref="P106:Q106"/>
    <mergeCell ref="S106:T106"/>
    <mergeCell ref="S107:T107"/>
    <mergeCell ref="B110:D110"/>
    <mergeCell ref="G110:K110"/>
    <mergeCell ref="M110:N110"/>
    <mergeCell ref="P110:Q110"/>
    <mergeCell ref="S110:T110"/>
    <mergeCell ref="B111:D111"/>
    <mergeCell ref="G111:K111"/>
    <mergeCell ref="M111:N111"/>
    <mergeCell ref="P111:Q111"/>
    <mergeCell ref="S111:T111"/>
    <mergeCell ref="B48:D48"/>
    <mergeCell ref="G48:K48"/>
    <mergeCell ref="B77:D77"/>
    <mergeCell ref="S104:T104"/>
    <mergeCell ref="B103:D103"/>
    <mergeCell ref="B102:D102"/>
    <mergeCell ref="G102:K102"/>
    <mergeCell ref="B146:D146"/>
    <mergeCell ref="G146:K146"/>
    <mergeCell ref="P146:Q146"/>
    <mergeCell ref="S146:T146"/>
    <mergeCell ref="B145:D145"/>
    <mergeCell ref="G145:K145"/>
    <mergeCell ref="P145:Q145"/>
    <mergeCell ref="S145:T145"/>
    <mergeCell ref="B116:D116"/>
    <mergeCell ref="G116:K116"/>
    <mergeCell ref="P116:Q116"/>
    <mergeCell ref="S116:T116"/>
    <mergeCell ref="B118:D118"/>
    <mergeCell ref="G118:K118"/>
    <mergeCell ref="M117:N117"/>
    <mergeCell ref="P119:Q119"/>
    <mergeCell ref="P136:Q136"/>
    <mergeCell ref="P121:Q121"/>
    <mergeCell ref="S102:T102"/>
    <mergeCell ref="B143:D143"/>
    <mergeCell ref="P149:Q149"/>
    <mergeCell ref="S149:T149"/>
    <mergeCell ref="M91:N91"/>
    <mergeCell ref="M92:N92"/>
    <mergeCell ref="M95:N95"/>
    <mergeCell ref="M103:N103"/>
    <mergeCell ref="M104:N104"/>
    <mergeCell ref="M105:N105"/>
    <mergeCell ref="S88:T88"/>
    <mergeCell ref="M96:N96"/>
    <mergeCell ref="P148:Q148"/>
    <mergeCell ref="S148:T148"/>
    <mergeCell ref="S120:T120"/>
    <mergeCell ref="P89:Q89"/>
    <mergeCell ref="S89:T89"/>
    <mergeCell ref="P90:Q90"/>
    <mergeCell ref="M112:N112"/>
    <mergeCell ref="P132:Q132"/>
    <mergeCell ref="S132:T132"/>
    <mergeCell ref="P130:Q130"/>
    <mergeCell ref="S105:T105"/>
    <mergeCell ref="S118:T118"/>
    <mergeCell ref="P117:Q117"/>
    <mergeCell ref="S117:T117"/>
    <mergeCell ref="S92:T92"/>
    <mergeCell ref="B89:D89"/>
    <mergeCell ref="G89:K89"/>
    <mergeCell ref="B69:D69"/>
    <mergeCell ref="P77:Q77"/>
    <mergeCell ref="S53:T53"/>
    <mergeCell ref="G61:K61"/>
    <mergeCell ref="P61:Q61"/>
    <mergeCell ref="S61:T61"/>
    <mergeCell ref="P59:Q59"/>
    <mergeCell ref="S59:T59"/>
    <mergeCell ref="B68:D68"/>
    <mergeCell ref="G68:K68"/>
    <mergeCell ref="M54:N54"/>
    <mergeCell ref="B53:D53"/>
    <mergeCell ref="B58:D58"/>
    <mergeCell ref="B59:D59"/>
    <mergeCell ref="B63:D63"/>
    <mergeCell ref="B54:D54"/>
    <mergeCell ref="P64:Q64"/>
    <mergeCell ref="S64:T64"/>
    <mergeCell ref="M64:N64"/>
    <mergeCell ref="G76:K76"/>
    <mergeCell ref="S90:T90"/>
    <mergeCell ref="G143:K143"/>
    <mergeCell ref="P143:Q143"/>
    <mergeCell ref="S143:T143"/>
    <mergeCell ref="B147:D147"/>
    <mergeCell ref="G147:K147"/>
    <mergeCell ref="P147:Q147"/>
    <mergeCell ref="S147:T147"/>
    <mergeCell ref="P66:Q66"/>
    <mergeCell ref="S66:T66"/>
    <mergeCell ref="G67:K67"/>
    <mergeCell ref="P67:Q67"/>
    <mergeCell ref="S67:T67"/>
    <mergeCell ref="G77:K77"/>
    <mergeCell ref="M68:N68"/>
    <mergeCell ref="M67:N67"/>
    <mergeCell ref="B112:D112"/>
    <mergeCell ref="G112:K112"/>
    <mergeCell ref="G73:K73"/>
    <mergeCell ref="M73:N73"/>
    <mergeCell ref="B70:D70"/>
    <mergeCell ref="G70:K70"/>
    <mergeCell ref="M70:N70"/>
    <mergeCell ref="S82:T82"/>
    <mergeCell ref="S93:T93"/>
    <mergeCell ref="S37:T37"/>
    <mergeCell ref="S25:T26"/>
    <mergeCell ref="G25:J26"/>
    <mergeCell ref="G106:K106"/>
    <mergeCell ref="P118:Q118"/>
    <mergeCell ref="P62:Q62"/>
    <mergeCell ref="G45:K45"/>
    <mergeCell ref="M44:N44"/>
    <mergeCell ref="M46:N46"/>
    <mergeCell ref="M47:N47"/>
    <mergeCell ref="M45:N45"/>
    <mergeCell ref="S52:T52"/>
    <mergeCell ref="S49:T49"/>
    <mergeCell ref="P49:Q49"/>
    <mergeCell ref="S45:T45"/>
    <mergeCell ref="S63:T63"/>
    <mergeCell ref="S34:T34"/>
    <mergeCell ref="P38:Q38"/>
    <mergeCell ref="S38:T38"/>
    <mergeCell ref="S36:T36"/>
    <mergeCell ref="P33:Q33"/>
    <mergeCell ref="P50:Q50"/>
    <mergeCell ref="M89:N89"/>
    <mergeCell ref="M90:N90"/>
    <mergeCell ref="S33:T33"/>
    <mergeCell ref="M36:N36"/>
    <mergeCell ref="B35:D35"/>
    <mergeCell ref="G35:K35"/>
    <mergeCell ref="P35:Q35"/>
    <mergeCell ref="S35:T35"/>
    <mergeCell ref="B34:D34"/>
    <mergeCell ref="B28:D28"/>
    <mergeCell ref="G28:K28"/>
    <mergeCell ref="G30:K30"/>
    <mergeCell ref="P32:Q32"/>
    <mergeCell ref="B36:D36"/>
    <mergeCell ref="G36:K36"/>
    <mergeCell ref="P36:Q36"/>
    <mergeCell ref="S32:T32"/>
    <mergeCell ref="G33:K33"/>
    <mergeCell ref="M30:N30"/>
    <mergeCell ref="M33:N33"/>
    <mergeCell ref="B39:D39"/>
    <mergeCell ref="G39:K39"/>
    <mergeCell ref="P39:Q39"/>
    <mergeCell ref="B33:D33"/>
    <mergeCell ref="G34:K34"/>
    <mergeCell ref="P34:Q34"/>
    <mergeCell ref="B26:D26"/>
    <mergeCell ref="B29:D29"/>
    <mergeCell ref="G29:K29"/>
    <mergeCell ref="P29:Q29"/>
    <mergeCell ref="M34:N34"/>
    <mergeCell ref="M35:N35"/>
    <mergeCell ref="M29:N29"/>
    <mergeCell ref="P25:Q26"/>
    <mergeCell ref="L25:O26"/>
    <mergeCell ref="S94:T94"/>
    <mergeCell ref="S71:T71"/>
    <mergeCell ref="S55:T55"/>
    <mergeCell ref="S58:T58"/>
    <mergeCell ref="S62:T62"/>
    <mergeCell ref="S57:T57"/>
    <mergeCell ref="G40:K40"/>
    <mergeCell ref="M40:N40"/>
    <mergeCell ref="M48:N48"/>
    <mergeCell ref="M49:N49"/>
    <mergeCell ref="G54:K54"/>
    <mergeCell ref="G50:K50"/>
    <mergeCell ref="G49:K49"/>
    <mergeCell ref="S54:T54"/>
    <mergeCell ref="G53:K53"/>
    <mergeCell ref="G63:K63"/>
    <mergeCell ref="P71:Q71"/>
    <mergeCell ref="P55:Q55"/>
    <mergeCell ref="P58:Q58"/>
    <mergeCell ref="P63:Q63"/>
    <mergeCell ref="P57:Q57"/>
    <mergeCell ref="G62:K62"/>
    <mergeCell ref="P70:Q70"/>
    <mergeCell ref="P92:Q92"/>
    <mergeCell ref="P91:Q91"/>
    <mergeCell ref="B87:D87"/>
    <mergeCell ref="G87:K87"/>
    <mergeCell ref="M87:N87"/>
    <mergeCell ref="P87:Q87"/>
    <mergeCell ref="G83:K83"/>
    <mergeCell ref="B84:D84"/>
    <mergeCell ref="P102:Q102"/>
    <mergeCell ref="P105:Q105"/>
    <mergeCell ref="G104:K104"/>
    <mergeCell ref="P104:Q104"/>
    <mergeCell ref="P93:Q93"/>
    <mergeCell ref="P94:Q94"/>
    <mergeCell ref="G91:K91"/>
    <mergeCell ref="G86:K86"/>
    <mergeCell ref="G84:K84"/>
    <mergeCell ref="M84:N84"/>
    <mergeCell ref="P84:Q84"/>
    <mergeCell ref="M88:N88"/>
    <mergeCell ref="M62:N62"/>
    <mergeCell ref="M63:N63"/>
    <mergeCell ref="B40:D40"/>
    <mergeCell ref="P108:Q108"/>
    <mergeCell ref="B82:D82"/>
    <mergeCell ref="G82:K82"/>
    <mergeCell ref="M82:N82"/>
    <mergeCell ref="B90:D90"/>
    <mergeCell ref="G90:K90"/>
    <mergeCell ref="B83:D83"/>
    <mergeCell ref="P82:Q82"/>
    <mergeCell ref="P88:Q88"/>
    <mergeCell ref="B99:D99"/>
    <mergeCell ref="G99:K99"/>
    <mergeCell ref="M99:N99"/>
    <mergeCell ref="P99:Q99"/>
    <mergeCell ref="M100:N100"/>
    <mergeCell ref="P100:Q100"/>
    <mergeCell ref="B86:D86"/>
    <mergeCell ref="B98:D98"/>
    <mergeCell ref="G98:K98"/>
    <mergeCell ref="B92:D92"/>
    <mergeCell ref="B78:D78"/>
    <mergeCell ref="G78:K78"/>
    <mergeCell ref="B148:D148"/>
    <mergeCell ref="G148:K148"/>
    <mergeCell ref="S78:T78"/>
    <mergeCell ref="P79:Q79"/>
    <mergeCell ref="S79:T79"/>
    <mergeCell ref="P80:Q80"/>
    <mergeCell ref="S80:T80"/>
    <mergeCell ref="G81:K81"/>
    <mergeCell ref="P81:Q81"/>
    <mergeCell ref="S81:T81"/>
    <mergeCell ref="G92:K92"/>
    <mergeCell ref="B95:D95"/>
    <mergeCell ref="G95:K95"/>
    <mergeCell ref="P95:Q95"/>
    <mergeCell ref="S95:T95"/>
    <mergeCell ref="B105:D105"/>
    <mergeCell ref="G105:K105"/>
    <mergeCell ref="M98:N98"/>
    <mergeCell ref="G103:K103"/>
    <mergeCell ref="P103:Q103"/>
    <mergeCell ref="M102:N102"/>
    <mergeCell ref="P96:Q96"/>
    <mergeCell ref="P98:Q98"/>
    <mergeCell ref="P107:Q107"/>
    <mergeCell ref="S108:T108"/>
    <mergeCell ref="B115:D115"/>
    <mergeCell ref="G115:K115"/>
    <mergeCell ref="P115:Q115"/>
    <mergeCell ref="S115:T115"/>
    <mergeCell ref="B104:D104"/>
    <mergeCell ref="S121:T121"/>
    <mergeCell ref="M119:N119"/>
    <mergeCell ref="M120:N120"/>
    <mergeCell ref="B117:D117"/>
    <mergeCell ref="G117:K117"/>
    <mergeCell ref="M118:N118"/>
    <mergeCell ref="M106:N106"/>
    <mergeCell ref="M115:N115"/>
    <mergeCell ref="M116:N116"/>
    <mergeCell ref="P112:Q112"/>
    <mergeCell ref="S112:T112"/>
    <mergeCell ref="B113:D113"/>
    <mergeCell ref="G113:K113"/>
    <mergeCell ref="M113:N113"/>
    <mergeCell ref="P113:Q113"/>
    <mergeCell ref="B106:D106"/>
    <mergeCell ref="S113:T113"/>
    <mergeCell ref="B114:D114"/>
    <mergeCell ref="S69:T69"/>
    <mergeCell ref="S76:T76"/>
    <mergeCell ref="B76:D76"/>
    <mergeCell ref="B73:D73"/>
    <mergeCell ref="S70:T70"/>
    <mergeCell ref="B81:D81"/>
    <mergeCell ref="S77:T77"/>
    <mergeCell ref="B72:D72"/>
    <mergeCell ref="G72:K72"/>
    <mergeCell ref="G71:K71"/>
    <mergeCell ref="M71:N71"/>
    <mergeCell ref="B74:D74"/>
    <mergeCell ref="G74:K74"/>
    <mergeCell ref="B75:D75"/>
    <mergeCell ref="G75:K75"/>
    <mergeCell ref="P69:Q69"/>
    <mergeCell ref="P76:Q76"/>
    <mergeCell ref="P78:Q78"/>
    <mergeCell ref="S46:T46"/>
    <mergeCell ref="P47:Q47"/>
    <mergeCell ref="S47:T47"/>
    <mergeCell ref="S48:T48"/>
    <mergeCell ref="S50:T50"/>
    <mergeCell ref="P51:Q51"/>
    <mergeCell ref="S51:T51"/>
    <mergeCell ref="P48:Q48"/>
    <mergeCell ref="P60:Q60"/>
    <mergeCell ref="S60:T60"/>
    <mergeCell ref="P54:Q54"/>
    <mergeCell ref="S98:T98"/>
    <mergeCell ref="S99:T99"/>
    <mergeCell ref="M72:N72"/>
    <mergeCell ref="P72:Q72"/>
    <mergeCell ref="S72:T72"/>
    <mergeCell ref="P73:Q73"/>
    <mergeCell ref="S73:T73"/>
    <mergeCell ref="M83:N83"/>
    <mergeCell ref="P83:Q83"/>
    <mergeCell ref="S83:T83"/>
    <mergeCell ref="S74:T74"/>
    <mergeCell ref="S75:T75"/>
    <mergeCell ref="P75:Q75"/>
    <mergeCell ref="M86:N86"/>
    <mergeCell ref="P86:Q86"/>
    <mergeCell ref="S86:T86"/>
    <mergeCell ref="P85:Q85"/>
    <mergeCell ref="S85:T85"/>
    <mergeCell ref="P74:Q74"/>
    <mergeCell ref="M74:N74"/>
    <mergeCell ref="M75:N75"/>
    <mergeCell ref="S91:T91"/>
    <mergeCell ref="S87:T87"/>
    <mergeCell ref="S84:T84"/>
    <mergeCell ref="C21:H21"/>
    <mergeCell ref="B133:D133"/>
    <mergeCell ref="G133:K133"/>
    <mergeCell ref="P133:Q133"/>
    <mergeCell ref="S133:T133"/>
    <mergeCell ref="P122:Q122"/>
    <mergeCell ref="S122:T122"/>
    <mergeCell ref="B129:D129"/>
    <mergeCell ref="G129:K129"/>
    <mergeCell ref="P129:Q129"/>
    <mergeCell ref="S129:T129"/>
    <mergeCell ref="P45:Q45"/>
    <mergeCell ref="G85:K85"/>
    <mergeCell ref="M85:N85"/>
    <mergeCell ref="B85:D85"/>
    <mergeCell ref="S103:T103"/>
    <mergeCell ref="B119:D119"/>
    <mergeCell ref="G119:K119"/>
    <mergeCell ref="P68:Q68"/>
    <mergeCell ref="S68:T68"/>
    <mergeCell ref="P65:Q65"/>
    <mergeCell ref="S65:T65"/>
    <mergeCell ref="B60:D60"/>
    <mergeCell ref="G60:K60"/>
    <mergeCell ref="R9:T9"/>
    <mergeCell ref="R10:T10"/>
    <mergeCell ref="B42:D42"/>
    <mergeCell ref="G42:K42"/>
    <mergeCell ref="M42:N42"/>
    <mergeCell ref="P42:Q42"/>
    <mergeCell ref="S42:T42"/>
    <mergeCell ref="B43:D43"/>
    <mergeCell ref="G43:K43"/>
    <mergeCell ref="M43:N43"/>
    <mergeCell ref="P43:Q43"/>
    <mergeCell ref="S43:T43"/>
    <mergeCell ref="B30:D30"/>
    <mergeCell ref="P31:Q31"/>
    <mergeCell ref="P37:Q37"/>
    <mergeCell ref="P28:Q28"/>
    <mergeCell ref="P30:Q30"/>
    <mergeCell ref="P27:Q27"/>
    <mergeCell ref="C17:H17"/>
    <mergeCell ref="C18:H18"/>
    <mergeCell ref="C19:H19"/>
    <mergeCell ref="C20:H20"/>
    <mergeCell ref="S31:T31"/>
    <mergeCell ref="S28:T28"/>
    <mergeCell ref="S27:T27"/>
    <mergeCell ref="S30:T30"/>
    <mergeCell ref="M39:N39"/>
    <mergeCell ref="S40:T40"/>
    <mergeCell ref="S29:T29"/>
    <mergeCell ref="S39:T39"/>
    <mergeCell ref="B56:D56"/>
    <mergeCell ref="G56:K56"/>
    <mergeCell ref="M56:N56"/>
    <mergeCell ref="P56:Q56"/>
    <mergeCell ref="S56:T56"/>
    <mergeCell ref="B46:D46"/>
    <mergeCell ref="G46:K46"/>
    <mergeCell ref="P46:Q46"/>
    <mergeCell ref="M50:N50"/>
    <mergeCell ref="M53:N53"/>
    <mergeCell ref="P52:Q52"/>
    <mergeCell ref="P53:Q53"/>
    <mergeCell ref="P41:Q41"/>
    <mergeCell ref="S41:T41"/>
    <mergeCell ref="P44:Q44"/>
    <mergeCell ref="S44:T44"/>
    <mergeCell ref="P40:Q40"/>
    <mergeCell ref="B45:D45"/>
    <mergeCell ref="B109:D109"/>
    <mergeCell ref="G109:K109"/>
    <mergeCell ref="M109:N109"/>
    <mergeCell ref="P109:Q109"/>
    <mergeCell ref="S109:T109"/>
    <mergeCell ref="B88:D88"/>
    <mergeCell ref="G88:K88"/>
    <mergeCell ref="B101:D101"/>
    <mergeCell ref="G101:K101"/>
    <mergeCell ref="M101:N101"/>
    <mergeCell ref="P101:Q101"/>
    <mergeCell ref="S101:T101"/>
    <mergeCell ref="B97:D97"/>
    <mergeCell ref="G97:K97"/>
    <mergeCell ref="M97:N97"/>
    <mergeCell ref="P97:Q97"/>
    <mergeCell ref="S97:T97"/>
    <mergeCell ref="B100:D100"/>
    <mergeCell ref="G100:K100"/>
    <mergeCell ref="S100:T100"/>
    <mergeCell ref="B96:D96"/>
    <mergeCell ref="G96:K96"/>
    <mergeCell ref="S96:T96"/>
    <mergeCell ref="B91:D91"/>
    <mergeCell ref="G114:K114"/>
    <mergeCell ref="M114:N114"/>
    <mergeCell ref="P114:Q114"/>
    <mergeCell ref="S114:T114"/>
    <mergeCell ref="B123:D123"/>
    <mergeCell ref="G123:K123"/>
    <mergeCell ref="M123:N123"/>
    <mergeCell ref="P123:Q123"/>
    <mergeCell ref="S123:T123"/>
    <mergeCell ref="S119:T119"/>
    <mergeCell ref="B120:D120"/>
    <mergeCell ref="G120:K120"/>
    <mergeCell ref="P120:Q120"/>
    <mergeCell ref="B124:D124"/>
    <mergeCell ref="G124:K124"/>
    <mergeCell ref="M124:N124"/>
    <mergeCell ref="P124:Q124"/>
    <mergeCell ref="S124:T124"/>
    <mergeCell ref="B125:D125"/>
    <mergeCell ref="G125:K125"/>
    <mergeCell ref="M125:N125"/>
    <mergeCell ref="P125:Q125"/>
    <mergeCell ref="S125:T125"/>
    <mergeCell ref="S136:T136"/>
    <mergeCell ref="G132:K132"/>
    <mergeCell ref="B130:D130"/>
    <mergeCell ref="G130:K130"/>
    <mergeCell ref="B134:D134"/>
    <mergeCell ref="G134:K134"/>
    <mergeCell ref="P134:Q134"/>
    <mergeCell ref="S134:T134"/>
    <mergeCell ref="B132:D132"/>
    <mergeCell ref="P127:Q127"/>
    <mergeCell ref="S127:T127"/>
    <mergeCell ref="B128:D128"/>
    <mergeCell ref="G128:K128"/>
    <mergeCell ref="M128:N128"/>
    <mergeCell ref="P128:Q128"/>
    <mergeCell ref="S128:T128"/>
    <mergeCell ref="P135:Q135"/>
    <mergeCell ref="S135:T135"/>
    <mergeCell ref="B131:D131"/>
    <mergeCell ref="G131:K131"/>
    <mergeCell ref="P131:Q131"/>
    <mergeCell ref="S131:T131"/>
    <mergeCell ref="S130:T130"/>
    <mergeCell ref="V24:W24"/>
    <mergeCell ref="V25:Z25"/>
    <mergeCell ref="B141:D141"/>
    <mergeCell ref="G141:K141"/>
    <mergeCell ref="M141:N141"/>
    <mergeCell ref="P141:Q141"/>
    <mergeCell ref="S141:T141"/>
    <mergeCell ref="B137:D137"/>
    <mergeCell ref="G137:K137"/>
    <mergeCell ref="B126:D126"/>
    <mergeCell ref="G126:K126"/>
    <mergeCell ref="M126:N126"/>
    <mergeCell ref="P126:Q126"/>
    <mergeCell ref="S126:T126"/>
    <mergeCell ref="P137:Q137"/>
    <mergeCell ref="S137:T137"/>
    <mergeCell ref="B138:D138"/>
    <mergeCell ref="G138:K138"/>
    <mergeCell ref="M138:N138"/>
    <mergeCell ref="P138:Q138"/>
    <mergeCell ref="S138:T138"/>
    <mergeCell ref="B127:D127"/>
    <mergeCell ref="G127:K127"/>
    <mergeCell ref="M127:N127"/>
    <mergeCell ref="B142:D142"/>
    <mergeCell ref="G142:K142"/>
    <mergeCell ref="M142:N142"/>
    <mergeCell ref="P142:Q142"/>
    <mergeCell ref="S142:T142"/>
    <mergeCell ref="B139:D139"/>
    <mergeCell ref="G139:K139"/>
    <mergeCell ref="M139:N139"/>
    <mergeCell ref="P139:Q139"/>
    <mergeCell ref="S139:T139"/>
    <mergeCell ref="B140:D140"/>
    <mergeCell ref="G140:K140"/>
    <mergeCell ref="M140:N140"/>
    <mergeCell ref="P140:Q140"/>
    <mergeCell ref="S140:T140"/>
  </mergeCells>
  <phoneticPr fontId="0" type="noConversion"/>
  <conditionalFormatting sqref="A8">
    <cfRule type="containsText" dxfId="138" priority="11" operator="containsText" text="s u b">
      <formula>NOT(ISERROR(SEARCH("s u b",A8)))</formula>
    </cfRule>
  </conditionalFormatting>
  <conditionalFormatting sqref="B28:B30">
    <cfRule type="containsBlanks" dxfId="137" priority="49">
      <formula>LEN(TRIM(B28))=0</formula>
    </cfRule>
  </conditionalFormatting>
  <conditionalFormatting sqref="B33:B36">
    <cfRule type="containsBlanks" dxfId="136" priority="47">
      <formula>LEN(TRIM(B33))=0</formula>
    </cfRule>
  </conditionalFormatting>
  <conditionalFormatting sqref="B39:B50">
    <cfRule type="containsBlanks" dxfId="135" priority="46">
      <formula>LEN(TRIM(B39))=0</formula>
    </cfRule>
  </conditionalFormatting>
  <conditionalFormatting sqref="B53:B64">
    <cfRule type="containsBlanks" dxfId="134" priority="45">
      <formula>LEN(TRIM(B53))=0</formula>
    </cfRule>
  </conditionalFormatting>
  <conditionalFormatting sqref="B67:B78">
    <cfRule type="containsBlanks" dxfId="133" priority="44">
      <formula>LEN(TRIM(B67))=0</formula>
    </cfRule>
  </conditionalFormatting>
  <conditionalFormatting sqref="B81:B92">
    <cfRule type="containsBlanks" dxfId="132" priority="43">
      <formula>LEN(TRIM(B81))=0</formula>
    </cfRule>
  </conditionalFormatting>
  <conditionalFormatting sqref="B95:B106">
    <cfRule type="containsBlanks" dxfId="131" priority="42">
      <formula>LEN(TRIM(B95))=0</formula>
    </cfRule>
  </conditionalFormatting>
  <conditionalFormatting sqref="B109:B120">
    <cfRule type="containsBlanks" dxfId="130" priority="41">
      <formula>LEN(TRIM(B109))=0</formula>
    </cfRule>
  </conditionalFormatting>
  <conditionalFormatting sqref="B123:B134">
    <cfRule type="containsBlanks" dxfId="129" priority="40">
      <formula>LEN(TRIM(B123))=0</formula>
    </cfRule>
  </conditionalFormatting>
  <conditionalFormatting sqref="B137:B148">
    <cfRule type="containsBlanks" dxfId="128" priority="39">
      <formula>LEN(TRIM(B137))=0</formula>
    </cfRule>
  </conditionalFormatting>
  <conditionalFormatting sqref="D9:D13 S28:T29 S33:T36">
    <cfRule type="containsBlanks" dxfId="127" priority="118">
      <formula>LEN(TRIM(D9))=0</formula>
    </cfRule>
  </conditionalFormatting>
  <conditionalFormatting sqref="D14 G28:G30">
    <cfRule type="containsBlanks" dxfId="126" priority="119">
      <formula>LEN(TRIM(D14))=0</formula>
    </cfRule>
  </conditionalFormatting>
  <conditionalFormatting sqref="G33:G36">
    <cfRule type="containsBlanks" dxfId="125" priority="38">
      <formula>LEN(TRIM(G33))=0</formula>
    </cfRule>
  </conditionalFormatting>
  <conditionalFormatting sqref="G39:G50">
    <cfRule type="containsBlanks" dxfId="124" priority="37">
      <formula>LEN(TRIM(G39))=0</formula>
    </cfRule>
  </conditionalFormatting>
  <conditionalFormatting sqref="G53:G64">
    <cfRule type="containsBlanks" dxfId="123" priority="36">
      <formula>LEN(TRIM(G53))=0</formula>
    </cfRule>
  </conditionalFormatting>
  <conditionalFormatting sqref="G67:G78">
    <cfRule type="containsBlanks" dxfId="122" priority="35">
      <formula>LEN(TRIM(G67))=0</formula>
    </cfRule>
  </conditionalFormatting>
  <conditionalFormatting sqref="G81:G92">
    <cfRule type="containsBlanks" dxfId="121" priority="34">
      <formula>LEN(TRIM(G81))=0</formula>
    </cfRule>
  </conditionalFormatting>
  <conditionalFormatting sqref="G95:G106">
    <cfRule type="containsBlanks" dxfId="120" priority="33">
      <formula>LEN(TRIM(G95))=0</formula>
    </cfRule>
  </conditionalFormatting>
  <conditionalFormatting sqref="G109:G120">
    <cfRule type="containsBlanks" dxfId="119" priority="32">
      <formula>LEN(TRIM(G109))=0</formula>
    </cfRule>
  </conditionalFormatting>
  <conditionalFormatting sqref="G123:G134">
    <cfRule type="containsBlanks" dxfId="118" priority="31">
      <formula>LEN(TRIM(G123))=0</formula>
    </cfRule>
  </conditionalFormatting>
  <conditionalFormatting sqref="G137:G148">
    <cfRule type="containsBlanks" dxfId="117" priority="30">
      <formula>LEN(TRIM(G137))=0</formula>
    </cfRule>
  </conditionalFormatting>
  <conditionalFormatting sqref="K7:U7">
    <cfRule type="containsText" dxfId="116" priority="110" operator="containsText" text="HERE">
      <formula>NOT(ISERROR(SEARCH("HERE",K7)))</formula>
    </cfRule>
  </conditionalFormatting>
  <conditionalFormatting sqref="M28:M30">
    <cfRule type="containsBlanks" dxfId="115" priority="29">
      <formula>LEN(TRIM(M28))=0</formula>
    </cfRule>
  </conditionalFormatting>
  <conditionalFormatting sqref="M31">
    <cfRule type="containsText" dxfId="114" priority="10" operator="containsText" text="error">
      <formula>NOT(ISERROR(SEARCH("error",M31)))</formula>
    </cfRule>
  </conditionalFormatting>
  <conditionalFormatting sqref="M33:M36">
    <cfRule type="containsBlanks" dxfId="113" priority="28">
      <formula>LEN(TRIM(M33))=0</formula>
    </cfRule>
  </conditionalFormatting>
  <conditionalFormatting sqref="M37">
    <cfRule type="containsText" dxfId="112" priority="9" operator="containsText" text="error">
      <formula>NOT(ISERROR(SEARCH("error",M37)))</formula>
    </cfRule>
  </conditionalFormatting>
  <conditionalFormatting sqref="M39:M50">
    <cfRule type="containsBlanks" dxfId="111" priority="27">
      <formula>LEN(TRIM(M39))=0</formula>
    </cfRule>
  </conditionalFormatting>
  <conditionalFormatting sqref="M51">
    <cfRule type="containsText" dxfId="110" priority="8" operator="containsText" text="error">
      <formula>NOT(ISERROR(SEARCH("error",M51)))</formula>
    </cfRule>
  </conditionalFormatting>
  <conditionalFormatting sqref="M53:M64">
    <cfRule type="containsBlanks" dxfId="109" priority="26">
      <formula>LEN(TRIM(M53))=0</formula>
    </cfRule>
  </conditionalFormatting>
  <conditionalFormatting sqref="M65">
    <cfRule type="containsText" dxfId="108" priority="7" operator="containsText" text="error">
      <formula>NOT(ISERROR(SEARCH("error",M65)))</formula>
    </cfRule>
  </conditionalFormatting>
  <conditionalFormatting sqref="M67:M78">
    <cfRule type="containsBlanks" dxfId="107" priority="25">
      <formula>LEN(TRIM(M67))=0</formula>
    </cfRule>
  </conditionalFormatting>
  <conditionalFormatting sqref="M79">
    <cfRule type="containsText" dxfId="106" priority="6" operator="containsText" text="error">
      <formula>NOT(ISERROR(SEARCH("error",M79)))</formula>
    </cfRule>
  </conditionalFormatting>
  <conditionalFormatting sqref="M81:M92">
    <cfRule type="containsBlanks" dxfId="105" priority="24">
      <formula>LEN(TRIM(M81))=0</formula>
    </cfRule>
  </conditionalFormatting>
  <conditionalFormatting sqref="M93">
    <cfRule type="containsText" dxfId="104" priority="5" operator="containsText" text="error">
      <formula>NOT(ISERROR(SEARCH("error",M93)))</formula>
    </cfRule>
  </conditionalFormatting>
  <conditionalFormatting sqref="M95:M106">
    <cfRule type="containsBlanks" dxfId="103" priority="23">
      <formula>LEN(TRIM(M95))=0</formula>
    </cfRule>
  </conditionalFormatting>
  <conditionalFormatting sqref="M107">
    <cfRule type="containsText" dxfId="102" priority="4" operator="containsText" text="error">
      <formula>NOT(ISERROR(SEARCH("error",M107)))</formula>
    </cfRule>
  </conditionalFormatting>
  <conditionalFormatting sqref="M109:M120">
    <cfRule type="containsBlanks" dxfId="101" priority="22">
      <formula>LEN(TRIM(M109))=0</formula>
    </cfRule>
  </conditionalFormatting>
  <conditionalFormatting sqref="M121">
    <cfRule type="containsText" dxfId="100" priority="3" operator="containsText" text="error">
      <formula>NOT(ISERROR(SEARCH("error",M121)))</formula>
    </cfRule>
  </conditionalFormatting>
  <conditionalFormatting sqref="M123:M134">
    <cfRule type="containsBlanks" dxfId="99" priority="21">
      <formula>LEN(TRIM(M123))=0</formula>
    </cfRule>
  </conditionalFormatting>
  <conditionalFormatting sqref="M135">
    <cfRule type="containsText" dxfId="98" priority="2" operator="containsText" text="error">
      <formula>NOT(ISERROR(SEARCH("error",M135)))</formula>
    </cfRule>
  </conditionalFormatting>
  <conditionalFormatting sqref="M137:M148">
    <cfRule type="containsBlanks" dxfId="97" priority="20">
      <formula>LEN(TRIM(M137))=0</formula>
    </cfRule>
  </conditionalFormatting>
  <conditionalFormatting sqref="M149">
    <cfRule type="containsText" dxfId="96" priority="1" operator="containsText" text="error">
      <formula>NOT(ISERROR(SEARCH("error",M149)))</formula>
    </cfRule>
  </conditionalFormatting>
  <conditionalFormatting sqref="P18:P19">
    <cfRule type="expression" dxfId="95" priority="74">
      <formula>$V$15=2</formula>
    </cfRule>
  </conditionalFormatting>
  <conditionalFormatting sqref="R9:R10 J20:J21 S30">
    <cfRule type="containsBlanks" dxfId="94" priority="117">
      <formula>LEN(TRIM(J9))=0</formula>
    </cfRule>
  </conditionalFormatting>
  <conditionalFormatting sqref="S23">
    <cfRule type="containsErrors" dxfId="93" priority="71">
      <formula>ISERROR(S23)</formula>
    </cfRule>
  </conditionalFormatting>
  <conditionalFormatting sqref="S39:T50">
    <cfRule type="containsBlanks" dxfId="92" priority="19">
      <formula>LEN(TRIM(S39))=0</formula>
    </cfRule>
  </conditionalFormatting>
  <conditionalFormatting sqref="S53:T64">
    <cfRule type="containsBlanks" dxfId="91" priority="18">
      <formula>LEN(TRIM(S53))=0</formula>
    </cfRule>
  </conditionalFormatting>
  <conditionalFormatting sqref="S67:T78">
    <cfRule type="containsBlanks" dxfId="90" priority="17">
      <formula>LEN(TRIM(S67))=0</formula>
    </cfRule>
  </conditionalFormatting>
  <conditionalFormatting sqref="S81:T92">
    <cfRule type="containsBlanks" dxfId="89" priority="16">
      <formula>LEN(TRIM(S81))=0</formula>
    </cfRule>
  </conditionalFormatting>
  <conditionalFormatting sqref="S95:T106">
    <cfRule type="containsBlanks" dxfId="88" priority="15">
      <formula>LEN(TRIM(S95))=0</formula>
    </cfRule>
  </conditionalFormatting>
  <conditionalFormatting sqref="S109:T120">
    <cfRule type="containsBlanks" dxfId="87" priority="14">
      <formula>LEN(TRIM(S109))=0</formula>
    </cfRule>
  </conditionalFormatting>
  <conditionalFormatting sqref="S123:T134">
    <cfRule type="containsBlanks" dxfId="86" priority="13">
      <formula>LEN(TRIM(S123))=0</formula>
    </cfRule>
  </conditionalFormatting>
  <conditionalFormatting sqref="S137:T148">
    <cfRule type="containsBlanks" dxfId="85" priority="12">
      <formula>LEN(TRIM(S137))=0</formula>
    </cfRule>
  </conditionalFormatting>
  <conditionalFormatting sqref="S17:U17 T18:U19 S20:U20 S21 U21 S22:U22">
    <cfRule type="expression" dxfId="84" priority="75">
      <formula>$V$15=1</formula>
    </cfRule>
  </conditionalFormatting>
  <conditionalFormatting sqref="T17:T19">
    <cfRule type="containsBlanks" dxfId="83" priority="120">
      <formula>LEN(TRIM(T17))=0</formula>
    </cfRule>
  </conditionalFormatting>
  <dataValidations count="2">
    <dataValidation type="decimal" allowBlank="1" showInputMessage="1" showErrorMessage="1" error="EXAMPLE: _x000a_0.12%, or _x000a_0.0012" sqref="T19" xr:uid="{00000000-0002-0000-0100-000000000000}">
      <formula1>0</formula1>
      <formula2>0.0299</formula2>
    </dataValidation>
    <dataValidation type="decimal" allowBlank="1" showInputMessage="1" showErrorMessage="1" error="Must not exceed 5%" sqref="T20" xr:uid="{00000000-0002-0000-0100-000001000000}">
      <formula1>0</formula1>
      <formula2>0.05</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91"/>
  <sheetViews>
    <sheetView showGridLines="0" showZeros="0" zoomScale="130" zoomScaleNormal="130" zoomScaleSheetLayoutView="150" workbookViewId="0">
      <selection activeCell="D16" sqref="D16"/>
    </sheetView>
  </sheetViews>
  <sheetFormatPr defaultColWidth="4.6640625" defaultRowHeight="15" x14ac:dyDescent="0.25"/>
  <cols>
    <col min="1" max="1" width="3.6640625" style="9" customWidth="1"/>
    <col min="2" max="2" width="6.44140625" style="9" customWidth="1"/>
    <col min="3" max="3" width="5.88671875" style="9" customWidth="1"/>
    <col min="4" max="4" width="20.5546875" style="9" customWidth="1"/>
    <col min="5" max="5" width="2.33203125" style="9" customWidth="1"/>
    <col min="6" max="6" width="9.6640625" style="9" customWidth="1"/>
    <col min="7" max="7" width="2.6640625" style="9" customWidth="1"/>
    <col min="8" max="8" width="8.6640625" style="9" customWidth="1"/>
    <col min="9" max="9" width="1.6640625" style="9" customWidth="1"/>
    <col min="10" max="10" width="8.6640625" style="9" customWidth="1"/>
    <col min="11" max="11" width="1.6640625" style="9" customWidth="1"/>
    <col min="12" max="12" width="8.6640625" style="9" customWidth="1"/>
    <col min="13" max="13" width="1.6640625" style="9" customWidth="1"/>
    <col min="14" max="14" width="8.6640625" style="9" customWidth="1"/>
    <col min="15" max="15" width="2.5546875" style="9" customWidth="1"/>
    <col min="16" max="16" width="6" style="9" customWidth="1"/>
    <col min="17" max="17" width="2.109375" style="9" customWidth="1"/>
    <col min="18" max="18" width="3.109375" style="9" customWidth="1"/>
    <col min="19" max="19" width="6.5546875" style="9" customWidth="1"/>
    <col min="20" max="23" width="4.6640625" style="9" customWidth="1"/>
    <col min="24" max="24" width="7.5546875" style="9" customWidth="1"/>
    <col min="25" max="25" width="4.6640625" style="9" customWidth="1"/>
    <col min="26" max="26" width="7.109375" style="9" customWidth="1"/>
    <col min="27" max="27" width="4.6640625" style="9" customWidth="1"/>
    <col min="28" max="28" width="9.109375" style="9" customWidth="1"/>
    <col min="29" max="16384" width="4.6640625" style="9"/>
  </cols>
  <sheetData>
    <row r="1" spans="1:43" s="32" customFormat="1" ht="16.5" customHeight="1" x14ac:dyDescent="0.25">
      <c r="A1" s="416" t="s">
        <v>158</v>
      </c>
      <c r="B1" s="417"/>
      <c r="C1" s="417"/>
      <c r="D1" s="417"/>
      <c r="E1" s="417"/>
      <c r="F1" s="417"/>
      <c r="G1" s="417"/>
      <c r="H1" s="417"/>
      <c r="I1" s="417"/>
      <c r="J1" s="417"/>
      <c r="K1" s="417"/>
      <c r="L1" s="417"/>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row>
    <row r="2" spans="1:43" s="32" customFormat="1" ht="16.5" customHeight="1" x14ac:dyDescent="0.25">
      <c r="A2" s="417" t="s">
        <v>160</v>
      </c>
      <c r="B2" s="417"/>
      <c r="C2" s="417"/>
      <c r="D2" s="417"/>
      <c r="E2" s="417"/>
      <c r="F2" s="417"/>
      <c r="G2" s="417"/>
      <c r="H2" s="417"/>
      <c r="I2" s="417"/>
      <c r="J2" s="417"/>
      <c r="K2" s="417"/>
      <c r="L2" s="417"/>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43" ht="14.1" customHeight="1" x14ac:dyDescent="0.25">
      <c r="A3" s="417" t="s">
        <v>159</v>
      </c>
      <c r="B3" s="418"/>
      <c r="C3" s="417"/>
      <c r="D3" s="417"/>
      <c r="E3" s="417"/>
      <c r="F3" s="417"/>
      <c r="G3" s="417"/>
      <c r="H3" s="417"/>
      <c r="I3" s="417"/>
      <c r="J3" s="417"/>
      <c r="K3" s="417"/>
      <c r="L3" s="417"/>
      <c r="M3" s="38"/>
      <c r="N3" s="38"/>
      <c r="O3" s="38"/>
      <c r="P3" s="38"/>
      <c r="Q3" s="38"/>
      <c r="R3" s="38"/>
      <c r="S3" s="8"/>
      <c r="T3" s="8"/>
      <c r="U3" s="8"/>
      <c r="V3" s="8"/>
      <c r="W3" s="8"/>
      <c r="X3" s="8"/>
      <c r="Y3" s="8"/>
      <c r="Z3" s="8"/>
      <c r="AA3" s="8"/>
      <c r="AB3" s="8"/>
      <c r="AC3" s="8"/>
      <c r="AD3" s="8"/>
      <c r="AE3" s="8"/>
      <c r="AF3" s="8"/>
      <c r="AG3" s="8"/>
      <c r="AH3" s="8"/>
      <c r="AI3" s="8"/>
      <c r="AJ3" s="8"/>
      <c r="AK3" s="8"/>
      <c r="AL3" s="8"/>
      <c r="AM3" s="8"/>
      <c r="AN3" s="8"/>
      <c r="AO3" s="8"/>
      <c r="AP3" s="8"/>
      <c r="AQ3" s="8"/>
    </row>
    <row r="4" spans="1:43" ht="14.1" customHeight="1" x14ac:dyDescent="0.25">
      <c r="A4" s="417" t="s">
        <v>161</v>
      </c>
      <c r="B4" s="418"/>
      <c r="C4" s="417"/>
      <c r="D4" s="417"/>
      <c r="E4" s="417"/>
      <c r="F4" s="417"/>
      <c r="G4" s="417"/>
      <c r="H4" s="417"/>
      <c r="I4" s="417"/>
      <c r="J4" s="417"/>
      <c r="K4" s="417"/>
      <c r="L4" s="417"/>
      <c r="M4" s="38"/>
      <c r="N4" s="38"/>
      <c r="O4" s="38"/>
      <c r="P4" s="38"/>
      <c r="Q4" s="38"/>
      <c r="R4" s="38"/>
      <c r="S4" s="8"/>
      <c r="T4" s="8"/>
      <c r="U4" s="8"/>
      <c r="V4" s="8"/>
      <c r="W4" s="8"/>
      <c r="X4" s="8"/>
      <c r="Y4" s="8"/>
      <c r="Z4" s="8"/>
      <c r="AA4" s="8"/>
      <c r="AB4" s="8"/>
      <c r="AC4" s="8"/>
      <c r="AD4" s="8"/>
      <c r="AE4" s="8"/>
      <c r="AF4" s="8"/>
      <c r="AG4" s="8"/>
      <c r="AH4" s="8"/>
      <c r="AI4" s="8"/>
      <c r="AJ4" s="8"/>
      <c r="AK4" s="8"/>
      <c r="AL4" s="8"/>
      <c r="AM4" s="8"/>
      <c r="AN4" s="8"/>
      <c r="AO4" s="8"/>
      <c r="AP4" s="8"/>
      <c r="AQ4" s="8"/>
    </row>
    <row r="5" spans="1:43" x14ac:dyDescent="0.25">
      <c r="A5" s="417" t="s">
        <v>162</v>
      </c>
      <c r="B5" s="417"/>
      <c r="C5" s="417"/>
      <c r="D5" s="417"/>
      <c r="E5" s="417"/>
      <c r="F5" s="417"/>
      <c r="G5" s="417"/>
      <c r="H5" s="417"/>
      <c r="I5" s="417"/>
      <c r="J5" s="417"/>
      <c r="K5" s="417"/>
      <c r="L5" s="417"/>
      <c r="M5" s="38"/>
      <c r="N5" s="38"/>
      <c r="O5" s="38"/>
      <c r="P5" s="38"/>
      <c r="Q5" s="38"/>
      <c r="R5" s="38"/>
      <c r="S5" s="8"/>
      <c r="T5" s="8"/>
      <c r="U5" s="8"/>
      <c r="V5" s="8"/>
      <c r="W5" s="8"/>
      <c r="X5" s="8"/>
      <c r="Y5" s="8"/>
      <c r="Z5" s="8"/>
      <c r="AA5" s="8"/>
      <c r="AB5" s="8"/>
      <c r="AC5" s="8"/>
      <c r="AD5" s="8"/>
      <c r="AE5" s="8"/>
      <c r="AF5" s="8"/>
      <c r="AG5" s="8"/>
      <c r="AH5" s="8"/>
      <c r="AI5" s="8"/>
      <c r="AJ5" s="8"/>
      <c r="AK5" s="8"/>
      <c r="AL5" s="8"/>
      <c r="AM5" s="8"/>
      <c r="AN5" s="8"/>
      <c r="AO5" s="8"/>
      <c r="AP5" s="8"/>
      <c r="AQ5" s="8"/>
    </row>
    <row r="6" spans="1:43" ht="6" customHeight="1" thickBot="1" x14ac:dyDescent="0.3">
      <c r="A6" s="288"/>
      <c r="B6" s="289"/>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43" ht="23.4" customHeight="1" thickBot="1" x14ac:dyDescent="0.6">
      <c r="A7" s="504" t="s">
        <v>122</v>
      </c>
      <c r="B7" s="505"/>
      <c r="C7" s="505"/>
      <c r="D7" s="505"/>
      <c r="E7" s="505"/>
      <c r="F7" s="505"/>
      <c r="G7" s="505"/>
      <c r="H7" s="506" t="str">
        <f>'Staffing Plan'!K7</f>
        <v>Enter General Project Type HERE</v>
      </c>
      <c r="I7" s="506"/>
      <c r="J7" s="506"/>
      <c r="K7" s="506"/>
      <c r="L7" s="506"/>
      <c r="M7" s="506"/>
      <c r="N7" s="506"/>
      <c r="O7" s="506"/>
      <c r="P7" s="507"/>
      <c r="Q7" s="287"/>
      <c r="R7" s="7"/>
      <c r="S7" s="7"/>
      <c r="T7" s="7"/>
      <c r="U7" s="8"/>
      <c r="V7" s="8"/>
      <c r="W7" s="8"/>
      <c r="X7" s="8"/>
      <c r="Y7" s="8"/>
      <c r="Z7" s="8"/>
      <c r="AA7" s="8"/>
      <c r="AB7" s="8"/>
      <c r="AC7" s="8"/>
      <c r="AD7" s="8"/>
      <c r="AE7" s="8"/>
      <c r="AF7" s="8"/>
      <c r="AG7" s="8"/>
      <c r="AH7" s="8"/>
      <c r="AI7" s="8"/>
      <c r="AJ7" s="8"/>
      <c r="AK7" s="8"/>
      <c r="AL7" s="8"/>
      <c r="AM7" s="8"/>
      <c r="AN7" s="8"/>
      <c r="AO7" s="8"/>
      <c r="AP7" s="8"/>
      <c r="AQ7" s="8"/>
    </row>
    <row r="8" spans="1:43" ht="12" customHeight="1" x14ac:dyDescent="0.55000000000000004">
      <c r="A8" s="499">
        <f>IF('Staffing Plan'!W7="y","S U B C O N S U L T A N T   -   S U B C O N S U L T A N T   -   S U B C O N S U L T A N T   -   S U B C O N S U L T A N T   -   S U B C O N S U L T A N T",)</f>
        <v>0</v>
      </c>
      <c r="B8" s="499"/>
      <c r="C8" s="499"/>
      <c r="D8" s="499"/>
      <c r="E8" s="499"/>
      <c r="F8" s="499"/>
      <c r="G8" s="499"/>
      <c r="H8" s="499"/>
      <c r="I8" s="499"/>
      <c r="J8" s="499"/>
      <c r="K8" s="499"/>
      <c r="L8" s="499"/>
      <c r="M8" s="499"/>
      <c r="N8" s="499"/>
      <c r="O8" s="499"/>
      <c r="P8" s="499"/>
      <c r="Q8" s="499"/>
      <c r="R8" s="7"/>
      <c r="S8" s="7"/>
      <c r="T8" s="7"/>
      <c r="U8" s="8"/>
      <c r="V8" s="8"/>
      <c r="W8" s="8"/>
      <c r="X8" s="8"/>
      <c r="Y8" s="8"/>
      <c r="Z8" s="8"/>
      <c r="AA8" s="8"/>
      <c r="AB8" s="8"/>
      <c r="AC8" s="8"/>
      <c r="AD8" s="8"/>
      <c r="AE8" s="8"/>
      <c r="AF8" s="8"/>
      <c r="AG8" s="8"/>
      <c r="AH8" s="8"/>
      <c r="AI8" s="8"/>
      <c r="AJ8" s="8"/>
      <c r="AK8" s="8"/>
      <c r="AL8" s="8"/>
      <c r="AM8" s="8"/>
      <c r="AN8" s="8"/>
      <c r="AO8" s="8"/>
      <c r="AP8" s="8"/>
      <c r="AQ8" s="8"/>
    </row>
    <row r="9" spans="1:43" ht="12.75" customHeight="1" x14ac:dyDescent="0.25">
      <c r="A9" s="32"/>
      <c r="B9" s="290" t="s">
        <v>14</v>
      </c>
      <c r="C9" s="508">
        <f>'Staffing Plan'!D14</f>
        <v>0</v>
      </c>
      <c r="D9" s="508"/>
      <c r="E9" s="411"/>
      <c r="F9" s="412"/>
      <c r="H9" s="412"/>
      <c r="I9" s="412"/>
      <c r="J9" s="413" t="str">
        <f>'Staffing Plan'!C10</f>
        <v xml:space="preserve">Consultant: </v>
      </c>
      <c r="K9" s="414">
        <f>'Staffing Plan'!D10</f>
        <v>0</v>
      </c>
      <c r="L9" s="414"/>
      <c r="M9" s="414"/>
      <c r="N9" s="414"/>
      <c r="O9" s="414"/>
      <c r="P9" s="291"/>
      <c r="Q9" s="33"/>
      <c r="R9" s="292"/>
      <c r="S9" s="8"/>
      <c r="T9" s="8"/>
      <c r="U9" s="8"/>
      <c r="V9" s="8"/>
      <c r="W9" s="8"/>
      <c r="X9" s="8"/>
      <c r="Y9" s="8"/>
      <c r="Z9" s="8"/>
      <c r="AA9" s="8"/>
      <c r="AB9" s="8"/>
      <c r="AC9" s="8"/>
      <c r="AD9" s="8"/>
      <c r="AE9" s="8"/>
      <c r="AF9" s="8"/>
      <c r="AG9" s="8"/>
      <c r="AH9" s="8"/>
      <c r="AI9" s="8"/>
      <c r="AJ9" s="8"/>
      <c r="AK9" s="8"/>
      <c r="AL9" s="8"/>
      <c r="AM9" s="8"/>
      <c r="AN9" s="8"/>
      <c r="AO9" s="8"/>
      <c r="AP9" s="8"/>
      <c r="AQ9" s="8"/>
    </row>
    <row r="10" spans="1:43" ht="3" customHeight="1" x14ac:dyDescent="0.25">
      <c r="A10" s="293"/>
      <c r="B10" s="32"/>
      <c r="C10" s="32"/>
      <c r="D10" s="32"/>
      <c r="E10" s="32"/>
      <c r="F10" s="32"/>
      <c r="G10" s="32"/>
      <c r="H10" s="32"/>
      <c r="I10" s="32"/>
      <c r="J10" s="32"/>
      <c r="K10" s="32"/>
      <c r="L10" s="32"/>
      <c r="M10" s="32"/>
      <c r="N10" s="32"/>
      <c r="O10" s="294"/>
      <c r="R10" s="295"/>
      <c r="S10" s="296"/>
      <c r="T10" s="8"/>
      <c r="U10" s="8"/>
      <c r="V10" s="8"/>
      <c r="W10" s="8"/>
      <c r="X10" s="8"/>
      <c r="Y10" s="8"/>
      <c r="Z10" s="8"/>
      <c r="AA10" s="8"/>
      <c r="AB10" s="8"/>
      <c r="AC10" s="8"/>
      <c r="AD10" s="8"/>
      <c r="AE10" s="8"/>
      <c r="AF10" s="8"/>
      <c r="AG10" s="8"/>
      <c r="AH10" s="8"/>
      <c r="AI10" s="8"/>
      <c r="AJ10" s="8"/>
      <c r="AK10" s="8"/>
      <c r="AL10" s="8"/>
      <c r="AM10" s="8"/>
      <c r="AN10" s="8"/>
      <c r="AO10" s="8"/>
      <c r="AP10" s="8"/>
      <c r="AQ10" s="8"/>
    </row>
    <row r="11" spans="1:43" s="305" customFormat="1" x14ac:dyDescent="0.25">
      <c r="A11" s="293" t="s">
        <v>123</v>
      </c>
      <c r="B11" s="297"/>
      <c r="C11" s="298"/>
      <c r="D11" s="32"/>
      <c r="E11" s="33"/>
      <c r="F11" s="9"/>
      <c r="G11" s="9"/>
      <c r="H11" s="299" t="s">
        <v>124</v>
      </c>
      <c r="I11" s="9"/>
      <c r="J11" s="448" t="s">
        <v>197</v>
      </c>
      <c r="K11" s="301"/>
      <c r="L11" s="301"/>
      <c r="M11" s="302"/>
      <c r="N11" s="303"/>
      <c r="O11" s="304"/>
      <c r="P11" s="9"/>
      <c r="Q11" s="9"/>
      <c r="R11" s="8"/>
      <c r="S11" s="8"/>
      <c r="T11" s="8"/>
      <c r="U11" s="8"/>
      <c r="V11" s="8"/>
      <c r="W11" s="8"/>
      <c r="X11" s="8"/>
      <c r="Y11" s="8"/>
      <c r="Z11" s="8"/>
      <c r="AA11" s="8"/>
      <c r="AB11" s="8"/>
      <c r="AC11" s="8"/>
      <c r="AD11" s="8"/>
      <c r="AE11" s="8"/>
      <c r="AF11" s="8"/>
      <c r="AG11" s="8"/>
      <c r="AH11" s="8"/>
      <c r="AI11" s="8"/>
      <c r="AJ11" s="8"/>
      <c r="AK11" s="8"/>
      <c r="AL11" s="8"/>
      <c r="AM11" s="8"/>
      <c r="AN11" s="8"/>
      <c r="AO11" s="8"/>
      <c r="AP11" s="8"/>
      <c r="AQ11" s="8"/>
    </row>
    <row r="12" spans="1:43" ht="12" customHeight="1" x14ac:dyDescent="0.25">
      <c r="A12" s="306"/>
      <c r="B12" s="307"/>
      <c r="C12" s="308" t="s">
        <v>109</v>
      </c>
      <c r="D12" s="390">
        <f>'Staffing Plan'!T17</f>
        <v>0</v>
      </c>
      <c r="E12" s="309"/>
      <c r="H12" s="310"/>
      <c r="J12" s="311" t="s">
        <v>125</v>
      </c>
      <c r="K12" s="312" t="s">
        <v>126</v>
      </c>
      <c r="M12" s="386"/>
      <c r="N12" s="509">
        <v>45657</v>
      </c>
      <c r="O12" s="509"/>
      <c r="P12" s="509"/>
      <c r="Q12" s="447">
        <f ca="1">IF($N$12-TODAY()&lt;30,1,0.5)</f>
        <v>1</v>
      </c>
      <c r="R12" s="424" t="s">
        <v>170</v>
      </c>
      <c r="S12" s="419"/>
      <c r="T12" s="420"/>
      <c r="U12" s="420"/>
      <c r="V12" s="420"/>
      <c r="W12" s="421"/>
      <c r="X12" s="421"/>
      <c r="Y12" s="421"/>
      <c r="Z12" s="421"/>
      <c r="AA12" s="421"/>
      <c r="AB12" s="421"/>
      <c r="AC12" s="421"/>
      <c r="AD12" s="421"/>
      <c r="AE12" s="425"/>
      <c r="AF12" s="8"/>
      <c r="AG12" s="8"/>
      <c r="AH12" s="8"/>
      <c r="AI12" s="8"/>
      <c r="AJ12" s="8"/>
      <c r="AK12" s="8"/>
      <c r="AL12" s="8"/>
      <c r="AM12" s="8"/>
      <c r="AN12" s="8"/>
      <c r="AO12" s="8"/>
      <c r="AP12" s="8"/>
      <c r="AQ12" s="8"/>
    </row>
    <row r="13" spans="1:43" ht="12" customHeight="1" x14ac:dyDescent="0.25">
      <c r="A13" s="306"/>
      <c r="C13" s="314" t="s">
        <v>127</v>
      </c>
      <c r="D13" s="391">
        <f>'Staffing Plan'!T18</f>
        <v>0</v>
      </c>
      <c r="H13" s="310"/>
      <c r="J13" s="311" t="s">
        <v>128</v>
      </c>
      <c r="K13" s="315" t="s">
        <v>152</v>
      </c>
      <c r="M13" s="387"/>
      <c r="N13" s="510">
        <f>IF(ISBLANK($N$12),"",DATE(YEAR(N12),MONTH(N12),DAY(N12)+1))</f>
        <v>45658</v>
      </c>
      <c r="O13" s="510"/>
      <c r="P13" s="510"/>
      <c r="R13" s="424" t="s">
        <v>171</v>
      </c>
      <c r="S13" s="422"/>
      <c r="T13" s="420"/>
      <c r="U13" s="420"/>
      <c r="V13" s="420"/>
      <c r="W13" s="421"/>
      <c r="X13" s="421"/>
      <c r="Y13" s="421"/>
      <c r="Z13" s="421"/>
      <c r="AA13" s="421"/>
      <c r="AB13" s="421"/>
      <c r="AC13" s="421"/>
      <c r="AD13" s="421"/>
      <c r="AE13" s="425"/>
      <c r="AF13" s="8"/>
      <c r="AG13" s="8"/>
      <c r="AH13" s="8"/>
      <c r="AI13" s="8"/>
      <c r="AJ13" s="8"/>
      <c r="AK13" s="8"/>
      <c r="AL13" s="8"/>
      <c r="AM13" s="8"/>
      <c r="AN13" s="8"/>
      <c r="AO13" s="8"/>
      <c r="AP13" s="8"/>
      <c r="AQ13" s="8"/>
    </row>
    <row r="14" spans="1:43" ht="12" customHeight="1" x14ac:dyDescent="0.25">
      <c r="A14" s="316"/>
      <c r="C14" s="314" t="s">
        <v>129</v>
      </c>
      <c r="D14" s="385">
        <f>'Staffing Plan'!T19</f>
        <v>0</v>
      </c>
      <c r="H14" s="310"/>
      <c r="J14" s="311" t="s">
        <v>130</v>
      </c>
      <c r="K14" s="315" t="s">
        <v>152</v>
      </c>
      <c r="M14" s="387"/>
      <c r="N14" s="510">
        <f>IF(ISBLANK($N$12),"",DATE(YEAR(N13)+1,MONTH(N13),DAY(N13)))</f>
        <v>46023</v>
      </c>
      <c r="O14" s="510"/>
      <c r="P14" s="510"/>
      <c r="R14" s="8"/>
      <c r="S14" s="8"/>
      <c r="T14" s="8"/>
      <c r="U14" s="317"/>
      <c r="V14" s="317"/>
      <c r="W14" s="8"/>
      <c r="X14" s="318"/>
      <c r="Y14" s="8"/>
      <c r="Z14" s="318"/>
      <c r="AA14" s="8"/>
      <c r="AB14" s="318"/>
      <c r="AC14" s="8"/>
      <c r="AD14" s="8"/>
      <c r="AE14" s="8"/>
      <c r="AF14" s="8"/>
      <c r="AG14" s="8"/>
      <c r="AH14" s="8"/>
      <c r="AI14" s="8"/>
      <c r="AJ14" s="8"/>
      <c r="AK14" s="8"/>
      <c r="AL14" s="8"/>
      <c r="AM14" s="8"/>
      <c r="AN14" s="8"/>
      <c r="AO14" s="8"/>
      <c r="AP14" s="8"/>
      <c r="AQ14" s="8"/>
    </row>
    <row r="15" spans="1:43" ht="12" customHeight="1" x14ac:dyDescent="0.25">
      <c r="A15" s="316"/>
      <c r="B15" s="33"/>
      <c r="C15" s="319" t="s">
        <v>131</v>
      </c>
      <c r="D15" s="320">
        <v>0.04</v>
      </c>
      <c r="H15" s="321">
        <v>0</v>
      </c>
      <c r="I15" s="322"/>
      <c r="J15" s="311" t="s">
        <v>132</v>
      </c>
      <c r="K15" s="315" t="s">
        <v>152</v>
      </c>
      <c r="M15" s="387"/>
      <c r="N15" s="510">
        <f>IF(ISBLANK($N$12),"",DATE(YEAR(N14)+1,MONTH(N14),DAY(N14)))</f>
        <v>46388</v>
      </c>
      <c r="O15" s="510"/>
      <c r="P15" s="510"/>
      <c r="R15" s="8"/>
      <c r="S15" s="38"/>
      <c r="T15" s="8"/>
      <c r="U15" s="317"/>
      <c r="V15" s="317"/>
      <c r="W15" s="8"/>
      <c r="X15" s="318"/>
      <c r="Y15" s="8"/>
      <c r="Z15" s="318"/>
      <c r="AA15" s="8"/>
      <c r="AB15" s="318"/>
      <c r="AC15" s="8"/>
      <c r="AD15" s="8"/>
      <c r="AE15" s="8"/>
      <c r="AF15" s="8"/>
      <c r="AG15" s="8"/>
      <c r="AH15" s="8"/>
      <c r="AI15" s="8"/>
      <c r="AJ15" s="8"/>
      <c r="AK15" s="8"/>
      <c r="AL15" s="8"/>
      <c r="AM15" s="8"/>
      <c r="AN15" s="8"/>
      <c r="AO15" s="8"/>
      <c r="AP15" s="8"/>
      <c r="AQ15" s="8"/>
    </row>
    <row r="16" spans="1:43" ht="12" customHeight="1" x14ac:dyDescent="0.25">
      <c r="A16" s="316"/>
      <c r="B16" s="33"/>
      <c r="C16" s="323"/>
      <c r="D16" s="323"/>
      <c r="H16" s="324" t="str">
        <f>IF(SUM(H12:H15)=1,1,"Sum must = 100%")</f>
        <v>Sum must = 100%</v>
      </c>
      <c r="I16" s="32"/>
      <c r="J16" s="300" t="s">
        <v>133</v>
      </c>
      <c r="K16" s="325"/>
      <c r="L16" s="325"/>
      <c r="M16" s="301"/>
      <c r="N16" s="301"/>
      <c r="O16" s="304"/>
      <c r="R16" s="8"/>
      <c r="S16" s="38"/>
      <c r="T16" s="313"/>
      <c r="U16" s="313"/>
      <c r="V16" s="313"/>
      <c r="W16" s="8"/>
      <c r="X16" s="8"/>
      <c r="Y16" s="8"/>
      <c r="Z16" s="318"/>
      <c r="AA16" s="8"/>
      <c r="AB16" s="318"/>
      <c r="AC16" s="8"/>
      <c r="AD16" s="8"/>
      <c r="AE16" s="8"/>
      <c r="AF16" s="8"/>
      <c r="AG16" s="8"/>
      <c r="AH16" s="8"/>
      <c r="AI16" s="8"/>
      <c r="AJ16" s="8"/>
      <c r="AK16" s="8"/>
      <c r="AL16" s="8"/>
      <c r="AM16" s="8"/>
      <c r="AN16" s="8"/>
      <c r="AO16" s="8"/>
      <c r="AP16" s="8"/>
      <c r="AQ16" s="8"/>
    </row>
    <row r="17" spans="1:43" ht="12" customHeight="1" x14ac:dyDescent="0.25">
      <c r="A17" s="326"/>
      <c r="B17" s="33"/>
      <c r="C17" s="319"/>
      <c r="D17" s="327"/>
      <c r="M17" s="328"/>
      <c r="N17" s="328"/>
      <c r="O17" s="304"/>
      <c r="R17" s="8"/>
      <c r="S17" s="8"/>
      <c r="T17" s="313"/>
      <c r="U17" s="313"/>
      <c r="V17" s="313"/>
      <c r="W17" s="8"/>
      <c r="X17" s="8"/>
      <c r="Y17" s="8"/>
      <c r="Z17" s="318"/>
      <c r="AA17" s="8"/>
      <c r="AB17" s="318"/>
      <c r="AC17" s="8"/>
      <c r="AD17" s="8"/>
      <c r="AE17" s="8"/>
      <c r="AF17" s="8"/>
      <c r="AG17" s="8"/>
      <c r="AH17" s="8"/>
      <c r="AI17" s="8"/>
      <c r="AJ17" s="8"/>
      <c r="AK17" s="8"/>
      <c r="AL17" s="8"/>
      <c r="AM17" s="8"/>
      <c r="AN17" s="8"/>
      <c r="AO17" s="8"/>
      <c r="AP17" s="8"/>
      <c r="AQ17" s="8"/>
    </row>
    <row r="18" spans="1:43" s="32" customFormat="1" ht="15.6" thickBot="1" x14ac:dyDescent="0.3">
      <c r="A18" s="329" t="s">
        <v>134</v>
      </c>
      <c r="B18" s="33"/>
      <c r="C18" s="33"/>
      <c r="D18" s="33"/>
      <c r="E18" s="33"/>
      <c r="F18" s="33"/>
      <c r="G18" s="33"/>
      <c r="H18" s="33"/>
      <c r="K18" s="330" t="s">
        <v>135</v>
      </c>
      <c r="L18" s="392">
        <f>(1+D12)*(1+D13)</f>
        <v>1</v>
      </c>
      <c r="M18" s="33"/>
      <c r="N18" s="33"/>
      <c r="O18" s="33"/>
      <c r="P18" s="33"/>
      <c r="Q18" s="331"/>
      <c r="R18" s="38"/>
      <c r="S18" s="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row>
    <row r="19" spans="1:43" s="338" customFormat="1" ht="12.75" customHeight="1" x14ac:dyDescent="0.25">
      <c r="A19" s="332"/>
      <c r="B19" s="333"/>
      <c r="C19" s="333"/>
      <c r="D19" s="333"/>
      <c r="E19" s="334"/>
      <c r="F19" s="511" t="s">
        <v>136</v>
      </c>
      <c r="G19" s="335"/>
      <c r="H19" s="513" t="s">
        <v>137</v>
      </c>
      <c r="I19" s="513"/>
      <c r="J19" s="513"/>
      <c r="K19" s="513"/>
      <c r="L19" s="513"/>
      <c r="M19" s="513"/>
      <c r="N19" s="513"/>
      <c r="O19" s="334"/>
      <c r="P19" s="336" t="s">
        <v>138</v>
      </c>
      <c r="Q19" s="337"/>
      <c r="R19" s="30"/>
      <c r="S19" s="501"/>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38" customFormat="1" ht="13.5" customHeight="1" thickBot="1" x14ac:dyDescent="0.3">
      <c r="A20" s="339"/>
      <c r="B20" s="340" t="s">
        <v>31</v>
      </c>
      <c r="C20" s="340"/>
      <c r="D20" s="340"/>
      <c r="E20" s="340"/>
      <c r="F20" s="512"/>
      <c r="G20" s="341" t="s">
        <v>139</v>
      </c>
      <c r="H20" s="342" t="s">
        <v>140</v>
      </c>
      <c r="I20" s="343" t="s">
        <v>139</v>
      </c>
      <c r="J20" s="340" t="s">
        <v>141</v>
      </c>
      <c r="K20" s="343" t="s">
        <v>139</v>
      </c>
      <c r="L20" s="340" t="s">
        <v>142</v>
      </c>
      <c r="M20" s="343" t="s">
        <v>139</v>
      </c>
      <c r="N20" s="340" t="s">
        <v>143</v>
      </c>
      <c r="O20" s="502" t="s">
        <v>144</v>
      </c>
      <c r="P20" s="502"/>
      <c r="Q20" s="503"/>
      <c r="R20" s="30"/>
      <c r="S20" s="501"/>
      <c r="T20" s="30"/>
      <c r="U20" s="30"/>
      <c r="V20" s="30"/>
      <c r="W20" s="30"/>
      <c r="X20" s="30"/>
      <c r="Y20" s="30"/>
      <c r="Z20" s="30"/>
      <c r="AA20" s="30"/>
      <c r="AB20" s="30"/>
      <c r="AC20" s="30"/>
      <c r="AD20" s="30"/>
      <c r="AE20" s="30"/>
      <c r="AF20" s="30"/>
      <c r="AG20" s="30"/>
      <c r="AH20" s="30"/>
      <c r="AI20" s="30"/>
      <c r="AJ20" s="30"/>
      <c r="AK20" s="30"/>
      <c r="AL20" s="30"/>
      <c r="AM20" s="30"/>
      <c r="AN20" s="30"/>
      <c r="AO20" s="30"/>
      <c r="AP20" s="30"/>
    </row>
    <row r="21" spans="1:43" s="33" customFormat="1" ht="13.2" x14ac:dyDescent="0.25">
      <c r="A21" s="344" t="str">
        <f>'Staffing Plan'!C17</f>
        <v>Principal</v>
      </c>
      <c r="B21" s="345"/>
      <c r="C21" s="345"/>
      <c r="D21" s="345"/>
      <c r="E21" s="345"/>
      <c r="F21" s="345"/>
      <c r="G21" s="346" t="s">
        <v>139</v>
      </c>
      <c r="H21" s="345"/>
      <c r="I21" s="347"/>
      <c r="J21" s="345"/>
      <c r="K21" s="345"/>
      <c r="L21" s="345"/>
      <c r="M21" s="345"/>
      <c r="N21" s="345"/>
      <c r="O21" s="348" t="s">
        <v>139</v>
      </c>
      <c r="P21" s="329"/>
      <c r="Q21" s="349"/>
      <c r="R21" s="30"/>
      <c r="S21" s="38"/>
      <c r="T21" s="30"/>
      <c r="U21" s="30"/>
      <c r="V21" s="30"/>
      <c r="W21" s="30"/>
      <c r="X21" s="30"/>
      <c r="Y21" s="30"/>
      <c r="Z21" s="30"/>
      <c r="AA21" s="30"/>
      <c r="AB21" s="30"/>
      <c r="AC21" s="30"/>
      <c r="AD21" s="30"/>
      <c r="AE21" s="30"/>
      <c r="AF21" s="30"/>
      <c r="AG21" s="30"/>
      <c r="AH21" s="30"/>
      <c r="AI21" s="30"/>
      <c r="AJ21" s="30"/>
      <c r="AK21" s="30"/>
      <c r="AL21" s="30"/>
      <c r="AM21" s="30"/>
      <c r="AN21" s="30"/>
      <c r="AO21" s="30"/>
      <c r="AP21" s="30"/>
    </row>
    <row r="22" spans="1:43" s="32" customFormat="1" ht="13.2" x14ac:dyDescent="0.25">
      <c r="A22" s="350"/>
      <c r="B22" s="351">
        <f>'Staffing Plan'!B28</f>
        <v>0</v>
      </c>
      <c r="C22" s="351"/>
      <c r="D22" s="351"/>
      <c r="E22" s="352"/>
      <c r="F22" s="353">
        <f>IF(LEN(B22)=1, ,'Staffing Plan'!M28)</f>
        <v>0</v>
      </c>
      <c r="G22" s="354" t="s">
        <v>139</v>
      </c>
      <c r="H22" s="355">
        <f>ROUND(F22*(1+$D$12)*(1+$D$13)+(F22*$D$14),0)</f>
        <v>0</v>
      </c>
      <c r="I22" s="356">
        <f>IF(H22&lt;1,,$D$15)</f>
        <v>0</v>
      </c>
      <c r="J22" s="355">
        <f>ROUND(H22*(1+I22),0)</f>
        <v>0</v>
      </c>
      <c r="K22" s="356">
        <f>IF(J22&lt;1,,$D$15)</f>
        <v>0</v>
      </c>
      <c r="L22" s="355">
        <f>ROUND(J22*(1+K22),0)</f>
        <v>0</v>
      </c>
      <c r="M22" s="356">
        <f>IF(L22&lt;1,,$D$15)</f>
        <v>0</v>
      </c>
      <c r="N22" s="355">
        <f>IF($H$13+$H$14+$H$15=0,0,ROUND(L22*(1+M22),0))</f>
        <v>0</v>
      </c>
      <c r="O22" s="357" t="s">
        <v>139</v>
      </c>
      <c r="P22" s="358">
        <f>IF(AND(F22&lt;1,'Staffing Plan'!S28&gt;0),"error",'Staffing Plan'!S28)</f>
        <v>0</v>
      </c>
      <c r="Q22" s="349"/>
      <c r="R22" s="38"/>
      <c r="S22" s="38" t="s">
        <v>57</v>
      </c>
      <c r="T22" s="38"/>
      <c r="U22" s="30"/>
      <c r="V22" s="38"/>
      <c r="W22" s="38"/>
      <c r="X22" s="38"/>
      <c r="Y22" s="38"/>
      <c r="Z22" s="38"/>
      <c r="AA22" s="38"/>
      <c r="AB22" s="38"/>
      <c r="AC22" s="38"/>
      <c r="AD22" s="38"/>
      <c r="AE22" s="38"/>
      <c r="AF22" s="38"/>
      <c r="AG22" s="38"/>
      <c r="AH22" s="38"/>
      <c r="AI22" s="38"/>
      <c r="AJ22" s="38"/>
      <c r="AK22" s="38"/>
      <c r="AL22" s="38"/>
      <c r="AM22" s="38"/>
      <c r="AN22" s="38"/>
      <c r="AO22" s="38"/>
      <c r="AP22" s="38"/>
    </row>
    <row r="23" spans="1:43" s="32" customFormat="1" ht="13.2" x14ac:dyDescent="0.25">
      <c r="A23" s="350"/>
      <c r="B23" s="351">
        <f>'Staffing Plan'!B29</f>
        <v>0</v>
      </c>
      <c r="C23" s="351"/>
      <c r="D23" s="351"/>
      <c r="E23" s="352"/>
      <c r="F23" s="353">
        <f>IF(LEN(B23)=1, ,'Staffing Plan'!M29)</f>
        <v>0</v>
      </c>
      <c r="G23" s="354" t="s">
        <v>139</v>
      </c>
      <c r="H23" s="355">
        <f t="shared" ref="H23:H24" si="0">ROUND(F23*(1+$D$12)*(1+$D$13)+(F23*$D$14),0)</f>
        <v>0</v>
      </c>
      <c r="I23" s="356">
        <f>IF(H23&lt;1,,$D$15)</f>
        <v>0</v>
      </c>
      <c r="J23" s="355">
        <f t="shared" ref="J23:J24" si="1">ROUND(H23*(1+I23),0)</f>
        <v>0</v>
      </c>
      <c r="K23" s="356">
        <f>IF(J23&lt;1,,$D$15)</f>
        <v>0</v>
      </c>
      <c r="L23" s="355">
        <f t="shared" ref="L23:L24" si="2">ROUND(J23*(1+K23),0)</f>
        <v>0</v>
      </c>
      <c r="M23" s="356">
        <f>IF(L23&lt;1,,$D$15)</f>
        <v>0</v>
      </c>
      <c r="N23" s="355">
        <f>IF($H$13+$H$14+$H$15=0,0,ROUND(L23*(1+M23),0))</f>
        <v>0</v>
      </c>
      <c r="O23" s="357" t="s">
        <v>139</v>
      </c>
      <c r="P23" s="358">
        <f>IF(AND(F23&lt;1,'Staffing Plan'!S29&gt;0),"error",'Staffing Plan'!S29)</f>
        <v>0</v>
      </c>
      <c r="Q23" s="349"/>
      <c r="R23" s="38"/>
      <c r="S23" s="359"/>
      <c r="T23" s="360"/>
      <c r="U23" s="360"/>
      <c r="V23" s="38"/>
      <c r="W23" s="38"/>
      <c r="X23" s="38"/>
      <c r="Y23" s="38"/>
      <c r="Z23" s="38"/>
      <c r="AA23" s="38"/>
      <c r="AB23" s="38"/>
      <c r="AC23" s="38"/>
      <c r="AD23" s="38"/>
      <c r="AE23" s="38"/>
      <c r="AF23" s="38"/>
      <c r="AG23" s="38"/>
      <c r="AH23" s="38"/>
      <c r="AI23" s="38"/>
      <c r="AJ23" s="38"/>
      <c r="AK23" s="38"/>
      <c r="AL23" s="38"/>
      <c r="AM23" s="38"/>
      <c r="AN23" s="38"/>
      <c r="AO23" s="38"/>
      <c r="AP23" s="38"/>
    </row>
    <row r="24" spans="1:43" s="32" customFormat="1" ht="13.2" x14ac:dyDescent="0.25">
      <c r="A24" s="350"/>
      <c r="B24" s="351">
        <f>'Staffing Plan'!B30</f>
        <v>0</v>
      </c>
      <c r="C24" s="351"/>
      <c r="D24" s="351"/>
      <c r="E24" s="352"/>
      <c r="F24" s="353">
        <f>IF(LEN(B24)=1, ,'Staffing Plan'!M30)</f>
        <v>0</v>
      </c>
      <c r="G24" s="354" t="s">
        <v>139</v>
      </c>
      <c r="H24" s="355">
        <f t="shared" si="0"/>
        <v>0</v>
      </c>
      <c r="I24" s="356">
        <f>IF(H24&lt;1,,$D$15)</f>
        <v>0</v>
      </c>
      <c r="J24" s="355">
        <f t="shared" si="1"/>
        <v>0</v>
      </c>
      <c r="K24" s="356">
        <f>IF(J24&lt;1,,$D$15)</f>
        <v>0</v>
      </c>
      <c r="L24" s="355">
        <f t="shared" si="2"/>
        <v>0</v>
      </c>
      <c r="M24" s="356">
        <f>IF(L24&lt;1,,$D$15)</f>
        <v>0</v>
      </c>
      <c r="N24" s="355">
        <f>IF($H$13+$H$14+$H$15=0,0,ROUND(L24*(1+M24),0))</f>
        <v>0</v>
      </c>
      <c r="O24" s="357" t="s">
        <v>139</v>
      </c>
      <c r="P24" s="358">
        <f>IF(AND(F24&lt;1,'Staffing Plan'!S30&gt;0),"error",'Staffing Plan'!S30)</f>
        <v>0</v>
      </c>
      <c r="Q24" s="349"/>
      <c r="R24" s="38"/>
      <c r="S24" s="359"/>
      <c r="T24" s="360"/>
      <c r="U24" s="360"/>
      <c r="V24" s="38"/>
      <c r="W24" s="38"/>
      <c r="X24" s="38"/>
      <c r="Y24" s="38"/>
      <c r="Z24" s="38"/>
      <c r="AA24" s="38"/>
      <c r="AB24" s="38"/>
      <c r="AC24" s="38"/>
      <c r="AD24" s="38"/>
      <c r="AE24" s="38"/>
      <c r="AF24" s="38"/>
      <c r="AG24" s="38"/>
      <c r="AH24" s="38"/>
      <c r="AI24" s="38"/>
      <c r="AJ24" s="38"/>
      <c r="AK24" s="38"/>
      <c r="AL24" s="38"/>
      <c r="AM24" s="38"/>
      <c r="AN24" s="38"/>
      <c r="AO24" s="38"/>
      <c r="AP24" s="38"/>
    </row>
    <row r="25" spans="1:43" s="32" customFormat="1" ht="13.8" thickBot="1" x14ac:dyDescent="0.3">
      <c r="A25" s="361"/>
      <c r="B25" s="362"/>
      <c r="C25" s="362"/>
      <c r="D25" s="362"/>
      <c r="E25" s="363" t="s">
        <v>145</v>
      </c>
      <c r="F25" s="364">
        <f>ROUND(($H$12*H25+$H$13*J25+$H$14*L25+$H$15*N25),2)</f>
        <v>0</v>
      </c>
      <c r="G25" s="365" t="s">
        <v>139</v>
      </c>
      <c r="H25" s="366">
        <f>ROUND(H22*$P22+H23*$P23+H24*$P24,2)</f>
        <v>0</v>
      </c>
      <c r="I25" s="367" t="s">
        <v>139</v>
      </c>
      <c r="J25" s="366">
        <f>ROUND(J22*$P22+J23*$P23+J24*$P24,2)</f>
        <v>0</v>
      </c>
      <c r="K25" s="367"/>
      <c r="L25" s="366">
        <f>ROUND(L22*$P22+L23*$P23+L24*$P24,2)</f>
        <v>0</v>
      </c>
      <c r="M25" s="368"/>
      <c r="N25" s="366">
        <f>ROUND(N22*$P22+N23*$P23+N24*$P24,2)</f>
        <v>0</v>
      </c>
      <c r="O25" s="369" t="s">
        <v>139</v>
      </c>
      <c r="P25" s="370">
        <f>IF(SUM(P22:P24)*100=100,,IF(AND(SUM(P22:P24)=0,SUM(F22:F24)=0),0,"Sum must = 100%"))</f>
        <v>0</v>
      </c>
      <c r="Q25" s="371"/>
      <c r="R25" s="38"/>
      <c r="S25" s="372"/>
      <c r="T25" s="373"/>
      <c r="U25" s="373"/>
      <c r="V25" s="38"/>
      <c r="W25" s="38"/>
      <c r="X25" s="38"/>
      <c r="Y25" s="38"/>
      <c r="Z25" s="38"/>
      <c r="AA25" s="38"/>
      <c r="AB25" s="38"/>
      <c r="AC25" s="38"/>
      <c r="AD25" s="38"/>
      <c r="AE25" s="38"/>
      <c r="AF25" s="38"/>
      <c r="AG25" s="38"/>
      <c r="AH25" s="38"/>
      <c r="AI25" s="38"/>
      <c r="AJ25" s="38"/>
      <c r="AK25" s="38"/>
      <c r="AL25" s="38"/>
      <c r="AM25" s="38"/>
      <c r="AN25" s="38"/>
      <c r="AO25" s="38"/>
      <c r="AP25" s="38"/>
    </row>
    <row r="26" spans="1:43" s="33" customFormat="1" ht="13.2" x14ac:dyDescent="0.25">
      <c r="A26" s="344" t="str">
        <f>'Staffing Plan'!C18</f>
        <v>Program Manager</v>
      </c>
      <c r="B26" s="345"/>
      <c r="C26" s="345"/>
      <c r="D26" s="345"/>
      <c r="E26" s="345"/>
      <c r="F26" s="345"/>
      <c r="G26" s="346" t="s">
        <v>139</v>
      </c>
      <c r="H26" s="345"/>
      <c r="I26" s="374"/>
      <c r="J26" s="345"/>
      <c r="K26" s="374"/>
      <c r="L26" s="345"/>
      <c r="M26" s="374"/>
      <c r="N26" s="345"/>
      <c r="O26" s="348" t="s">
        <v>139</v>
      </c>
      <c r="P26" s="345"/>
      <c r="Q26" s="349"/>
      <c r="R26" s="30"/>
      <c r="S26" s="372"/>
      <c r="T26" s="30"/>
      <c r="U26" s="30"/>
      <c r="V26" s="30"/>
      <c r="W26" s="30"/>
      <c r="X26" s="30"/>
      <c r="Y26" s="30"/>
      <c r="Z26" s="30"/>
      <c r="AA26" s="30"/>
      <c r="AB26" s="30"/>
      <c r="AC26" s="30"/>
      <c r="AD26" s="30"/>
      <c r="AE26" s="30"/>
      <c r="AF26" s="30"/>
      <c r="AG26" s="30"/>
      <c r="AH26" s="30"/>
      <c r="AI26" s="30"/>
      <c r="AJ26" s="30"/>
      <c r="AK26" s="30"/>
      <c r="AL26" s="30"/>
      <c r="AM26" s="30"/>
      <c r="AN26" s="30"/>
      <c r="AO26" s="30"/>
      <c r="AP26" s="30"/>
    </row>
    <row r="27" spans="1:43" s="32" customFormat="1" ht="13.2" x14ac:dyDescent="0.25">
      <c r="A27" s="375"/>
      <c r="B27" s="351">
        <f>'Staffing Plan'!B33</f>
        <v>0</v>
      </c>
      <c r="C27" s="351"/>
      <c r="D27" s="351"/>
      <c r="E27" s="352"/>
      <c r="F27" s="353">
        <f>IF(LEN(B27)=1, ,'Staffing Plan'!M33)</f>
        <v>0</v>
      </c>
      <c r="G27" s="354" t="s">
        <v>139</v>
      </c>
      <c r="H27" s="355">
        <f>ROUND(F27*(1+$D$12)*(1+$D$13)+(F27*$D$14),0)</f>
        <v>0</v>
      </c>
      <c r="I27" s="356">
        <f>IF(H27&lt;1,,$D$15)</f>
        <v>0</v>
      </c>
      <c r="J27" s="355">
        <f>ROUND(H27*(1+I27),0)</f>
        <v>0</v>
      </c>
      <c r="K27" s="356">
        <f>IF(J27&lt;1,,$D$15)</f>
        <v>0</v>
      </c>
      <c r="L27" s="355">
        <f>ROUND(J27*(1+K27),0)</f>
        <v>0</v>
      </c>
      <c r="M27" s="356">
        <f>IF(L27&lt;1,,$D$15)</f>
        <v>0</v>
      </c>
      <c r="N27" s="355">
        <f>IF($H$13+$H$14+$H$15=0,0,ROUND(L27*(1+M27),0))</f>
        <v>0</v>
      </c>
      <c r="O27" s="357" t="s">
        <v>139</v>
      </c>
      <c r="P27" s="358">
        <f>IF(AND(F27&lt;1,'Staffing Plan'!S33&gt;0),"error",'Staffing Plan'!S33)</f>
        <v>0</v>
      </c>
      <c r="Q27" s="349"/>
      <c r="R27" s="38"/>
      <c r="S27" s="359"/>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3" s="32" customFormat="1" ht="13.2" x14ac:dyDescent="0.25">
      <c r="A28" s="375"/>
      <c r="B28" s="351">
        <f>'Staffing Plan'!B34</f>
        <v>0</v>
      </c>
      <c r="C28" s="351"/>
      <c r="D28" s="351"/>
      <c r="E28" s="352"/>
      <c r="F28" s="353">
        <f>IF(LEN(B28)=1, ,'Staffing Plan'!M34)</f>
        <v>0</v>
      </c>
      <c r="G28" s="354" t="s">
        <v>139</v>
      </c>
      <c r="H28" s="355">
        <f t="shared" ref="H28:H30" si="3">ROUND(F28*(1+$D$12)*(1+$D$13)+(F28*$D$14),0)</f>
        <v>0</v>
      </c>
      <c r="I28" s="356">
        <f>IF(H28&lt;1,,$D$15)</f>
        <v>0</v>
      </c>
      <c r="J28" s="355">
        <f t="shared" ref="J28:J30" si="4">ROUND(H28*(1+I28),0)</f>
        <v>0</v>
      </c>
      <c r="K28" s="356">
        <f>IF(J28&lt;1,,$D$15)</f>
        <v>0</v>
      </c>
      <c r="L28" s="355">
        <f t="shared" ref="L28:L30" si="5">ROUND(J28*(1+K28),0)</f>
        <v>0</v>
      </c>
      <c r="M28" s="356">
        <f>IF(L28&lt;1,,$D$15)</f>
        <v>0</v>
      </c>
      <c r="N28" s="355">
        <f t="shared" ref="N28:N30" si="6">IF($H$13+$H$14+$H$15=0,0,ROUND(L28*(1+M28),0))</f>
        <v>0</v>
      </c>
      <c r="O28" s="357" t="s">
        <v>139</v>
      </c>
      <c r="P28" s="358">
        <f>IF(AND(F28&lt;1,'Staffing Plan'!S34&gt;0),"error",'Staffing Plan'!S34)</f>
        <v>0</v>
      </c>
      <c r="Q28" s="349"/>
      <c r="R28" s="38"/>
      <c r="S28" s="359"/>
      <c r="T28" s="360"/>
      <c r="U28" s="360"/>
      <c r="V28" s="38"/>
      <c r="W28" s="38"/>
      <c r="X28" s="38"/>
      <c r="Y28" s="38"/>
      <c r="Z28" s="38"/>
      <c r="AA28" s="38"/>
      <c r="AB28" s="38"/>
      <c r="AC28" s="38"/>
      <c r="AD28" s="38"/>
      <c r="AE28" s="38"/>
      <c r="AF28" s="38"/>
      <c r="AG28" s="38"/>
      <c r="AH28" s="38"/>
      <c r="AI28" s="38"/>
      <c r="AJ28" s="38"/>
      <c r="AK28" s="38"/>
      <c r="AL28" s="38"/>
      <c r="AM28" s="38"/>
      <c r="AN28" s="38"/>
      <c r="AO28" s="38"/>
      <c r="AP28" s="38"/>
    </row>
    <row r="29" spans="1:43" s="32" customFormat="1" ht="13.2" x14ac:dyDescent="0.25">
      <c r="A29" s="375"/>
      <c r="B29" s="351">
        <f>'Staffing Plan'!B35</f>
        <v>0</v>
      </c>
      <c r="C29" s="351"/>
      <c r="D29" s="351"/>
      <c r="E29" s="352"/>
      <c r="F29" s="353">
        <f>IF(LEN(B29)=1, ,'Staffing Plan'!M35)</f>
        <v>0</v>
      </c>
      <c r="G29" s="354" t="s">
        <v>139</v>
      </c>
      <c r="H29" s="355">
        <f t="shared" si="3"/>
        <v>0</v>
      </c>
      <c r="I29" s="356">
        <f>IF(H29&lt;1,,$D$15)</f>
        <v>0</v>
      </c>
      <c r="J29" s="355">
        <f t="shared" si="4"/>
        <v>0</v>
      </c>
      <c r="K29" s="356">
        <f>IF(J29&lt;1,,$D$15)</f>
        <v>0</v>
      </c>
      <c r="L29" s="355">
        <f t="shared" si="5"/>
        <v>0</v>
      </c>
      <c r="M29" s="356">
        <f>IF(L29&lt;1,,$D$15)</f>
        <v>0</v>
      </c>
      <c r="N29" s="355">
        <f t="shared" si="6"/>
        <v>0</v>
      </c>
      <c r="O29" s="357" t="s">
        <v>139</v>
      </c>
      <c r="P29" s="358">
        <f>IF(AND(F29&lt;1,'Staffing Plan'!S35&gt;0),"error",'Staffing Plan'!S35)</f>
        <v>0</v>
      </c>
      <c r="Q29" s="349"/>
      <c r="R29" s="38"/>
      <c r="S29" s="359"/>
      <c r="T29" s="360"/>
      <c r="U29" s="360"/>
      <c r="V29" s="38"/>
      <c r="W29" s="38"/>
      <c r="X29" s="38"/>
      <c r="Y29" s="38"/>
      <c r="Z29" s="38"/>
      <c r="AA29" s="38"/>
      <c r="AB29" s="38"/>
      <c r="AC29" s="38"/>
      <c r="AD29" s="38"/>
      <c r="AE29" s="38"/>
      <c r="AF29" s="38"/>
      <c r="AG29" s="38"/>
      <c r="AH29" s="38"/>
      <c r="AI29" s="38"/>
      <c r="AJ29" s="38"/>
      <c r="AK29" s="38"/>
      <c r="AL29" s="38"/>
      <c r="AM29" s="38"/>
      <c r="AN29" s="38"/>
      <c r="AO29" s="38"/>
      <c r="AP29" s="38"/>
    </row>
    <row r="30" spans="1:43" s="32" customFormat="1" ht="13.2" x14ac:dyDescent="0.25">
      <c r="A30" s="375"/>
      <c r="B30" s="351">
        <f>'Staffing Plan'!B36</f>
        <v>0</v>
      </c>
      <c r="C30" s="351"/>
      <c r="D30" s="351"/>
      <c r="E30" s="352"/>
      <c r="F30" s="353">
        <f>IF(LEN(B30)=1, ,'Staffing Plan'!M36)</f>
        <v>0</v>
      </c>
      <c r="G30" s="354" t="s">
        <v>139</v>
      </c>
      <c r="H30" s="355">
        <f t="shared" si="3"/>
        <v>0</v>
      </c>
      <c r="I30" s="356">
        <f>IF(H30&lt;1,,$D$15)</f>
        <v>0</v>
      </c>
      <c r="J30" s="355">
        <f t="shared" si="4"/>
        <v>0</v>
      </c>
      <c r="K30" s="356">
        <f>IF(J30&lt;1,,$D$15)</f>
        <v>0</v>
      </c>
      <c r="L30" s="355">
        <f t="shared" si="5"/>
        <v>0</v>
      </c>
      <c r="M30" s="356">
        <f>IF(L30&lt;1,,$D$15)</f>
        <v>0</v>
      </c>
      <c r="N30" s="355">
        <f t="shared" si="6"/>
        <v>0</v>
      </c>
      <c r="O30" s="357" t="s">
        <v>139</v>
      </c>
      <c r="P30" s="358">
        <f>IF(AND(F30&lt;1,'Staffing Plan'!S36&gt;0),"error",'Staffing Plan'!S36)</f>
        <v>0</v>
      </c>
      <c r="Q30" s="349"/>
      <c r="R30" s="38"/>
      <c r="S30" s="359"/>
      <c r="T30" s="360"/>
      <c r="U30" s="360"/>
      <c r="V30" s="38"/>
      <c r="W30" s="38"/>
      <c r="X30" s="38"/>
      <c r="Y30" s="38"/>
      <c r="Z30" s="38"/>
      <c r="AA30" s="38"/>
      <c r="AB30" s="38"/>
      <c r="AC30" s="38"/>
      <c r="AD30" s="38"/>
      <c r="AE30" s="38"/>
      <c r="AF30" s="38"/>
      <c r="AG30" s="38"/>
      <c r="AH30" s="38"/>
      <c r="AI30" s="38"/>
      <c r="AJ30" s="38"/>
      <c r="AK30" s="38"/>
      <c r="AL30" s="38"/>
      <c r="AM30" s="38"/>
      <c r="AN30" s="38"/>
      <c r="AO30" s="38"/>
      <c r="AP30" s="38"/>
    </row>
    <row r="31" spans="1:43" s="32" customFormat="1" ht="13.8" thickBot="1" x14ac:dyDescent="0.3">
      <c r="A31" s="376"/>
      <c r="B31" s="377"/>
      <c r="C31" s="377"/>
      <c r="D31" s="377"/>
      <c r="E31" s="363" t="s">
        <v>145</v>
      </c>
      <c r="F31" s="364">
        <f>ROUND(($H$12*H31+$H$13*J31+$H$14*L31+$H$15*N31),2)</f>
        <v>0</v>
      </c>
      <c r="G31" s="365" t="s">
        <v>139</v>
      </c>
      <c r="H31" s="366">
        <f>ROUND(H27*$P27+H28*$P28+H29*$P29+H30*$P30,2)</f>
        <v>0</v>
      </c>
      <c r="I31" s="367"/>
      <c r="J31" s="366">
        <f>ROUND(J27*$P27+J28*$P28+J29*$P29+J30*$P30,2)</f>
        <v>0</v>
      </c>
      <c r="K31" s="367"/>
      <c r="L31" s="366">
        <f>ROUND(L27*$P27+L28*$P28+L29*$P29+L30*$P30,2)</f>
        <v>0</v>
      </c>
      <c r="M31" s="368"/>
      <c r="N31" s="366">
        <f>ROUND(N27*$P27+N28*$P28+N29*$P29+N30*$P30,2)</f>
        <v>0</v>
      </c>
      <c r="O31" s="369" t="s">
        <v>139</v>
      </c>
      <c r="P31" s="370">
        <f>IF(SUM(P27:P30)*100=100,,IF(AND(SUM(P27:P30)=0,SUM(F27:F30)=0),0,"Sum must = 100%"))</f>
        <v>0</v>
      </c>
      <c r="Q31" s="371"/>
      <c r="R31" s="38"/>
      <c r="S31" s="372"/>
      <c r="T31" s="373"/>
      <c r="U31" s="373"/>
      <c r="V31" s="38"/>
      <c r="W31" s="38"/>
      <c r="X31" s="38"/>
      <c r="Y31" s="38"/>
      <c r="Z31" s="38"/>
      <c r="AA31" s="38"/>
      <c r="AB31" s="38"/>
      <c r="AC31" s="38"/>
      <c r="AD31" s="38"/>
      <c r="AE31" s="38"/>
      <c r="AF31" s="38"/>
      <c r="AG31" s="38"/>
      <c r="AH31" s="38"/>
      <c r="AI31" s="38"/>
      <c r="AJ31" s="38"/>
      <c r="AK31" s="38"/>
      <c r="AL31" s="38"/>
      <c r="AM31" s="38"/>
      <c r="AN31" s="38"/>
      <c r="AO31" s="38"/>
      <c r="AP31" s="38"/>
    </row>
    <row r="32" spans="1:43" s="33" customFormat="1" ht="13.2" x14ac:dyDescent="0.25">
      <c r="A32" s="344" t="str">
        <f>'Staffing Plan'!C19</f>
        <v>Sr. Engineer</v>
      </c>
      <c r="B32" s="345"/>
      <c r="C32" s="345"/>
      <c r="D32" s="345"/>
      <c r="E32" s="345"/>
      <c r="F32" s="345"/>
      <c r="G32" s="346" t="s">
        <v>139</v>
      </c>
      <c r="H32" s="345"/>
      <c r="I32" s="374"/>
      <c r="J32" s="345"/>
      <c r="K32" s="374"/>
      <c r="L32" s="345"/>
      <c r="M32" s="374"/>
      <c r="N32" s="345"/>
      <c r="O32" s="348" t="s">
        <v>139</v>
      </c>
      <c r="P32" s="345"/>
      <c r="Q32" s="349"/>
      <c r="R32" s="30"/>
      <c r="S32" s="372"/>
      <c r="T32" s="30"/>
      <c r="U32" s="30"/>
      <c r="V32" s="30"/>
      <c r="W32" s="30"/>
      <c r="X32" s="30"/>
      <c r="Y32" s="30"/>
      <c r="Z32" s="30"/>
      <c r="AA32" s="30"/>
      <c r="AB32" s="30"/>
      <c r="AC32" s="30"/>
      <c r="AD32" s="30"/>
      <c r="AE32" s="30"/>
      <c r="AF32" s="30"/>
      <c r="AG32" s="30"/>
      <c r="AH32" s="30"/>
      <c r="AI32" s="30"/>
      <c r="AJ32" s="30"/>
      <c r="AK32" s="30"/>
      <c r="AL32" s="30"/>
      <c r="AM32" s="30"/>
      <c r="AN32" s="30"/>
      <c r="AO32" s="30"/>
      <c r="AP32" s="30"/>
    </row>
    <row r="33" spans="1:42" s="32" customFormat="1" ht="13.2" x14ac:dyDescent="0.25">
      <c r="A33" s="375"/>
      <c r="B33" s="351">
        <f>'Staffing Plan'!B39</f>
        <v>0</v>
      </c>
      <c r="C33" s="351"/>
      <c r="D33" s="351"/>
      <c r="E33" s="352"/>
      <c r="F33" s="353">
        <f>IF(LEN(B33)=1, ,'Staffing Plan'!M39)</f>
        <v>0</v>
      </c>
      <c r="G33" s="354" t="s">
        <v>139</v>
      </c>
      <c r="H33" s="355">
        <f>ROUND(F33*(1+$D$12)*(1+$D$13)+(F33*$D$14),0)</f>
        <v>0</v>
      </c>
      <c r="I33" s="356">
        <f>IF(H33&lt;1,,$D$15)</f>
        <v>0</v>
      </c>
      <c r="J33" s="355">
        <f>ROUND(H33*(1+I33),0)</f>
        <v>0</v>
      </c>
      <c r="K33" s="356">
        <f>IF(J33&lt;1,,$D$15)</f>
        <v>0</v>
      </c>
      <c r="L33" s="355">
        <f>ROUND(J33*(1+K33),0)</f>
        <v>0</v>
      </c>
      <c r="M33" s="356">
        <f>IF(L33&lt;1,,$D$15)</f>
        <v>0</v>
      </c>
      <c r="N33" s="355">
        <f t="shared" ref="N33:N44" si="7">IF($H$13+$H$14+$H$15=0,0,ROUND(L33*(1+M33),0))</f>
        <v>0</v>
      </c>
      <c r="O33" s="357" t="s">
        <v>139</v>
      </c>
      <c r="P33" s="358">
        <f>IF(AND(F33&lt;1,'Staffing Plan'!S39&gt;0),"error",'Staffing Plan'!S39)</f>
        <v>0</v>
      </c>
      <c r="Q33" s="349"/>
      <c r="R33" s="38"/>
      <c r="S33" s="359"/>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s="32" customFormat="1" ht="13.2" x14ac:dyDescent="0.25">
      <c r="A34" s="375"/>
      <c r="B34" s="351">
        <f>'Staffing Plan'!B40</f>
        <v>0</v>
      </c>
      <c r="C34" s="351"/>
      <c r="D34" s="351"/>
      <c r="E34" s="352"/>
      <c r="F34" s="353">
        <f>IF(LEN(B34)=1, ,'Staffing Plan'!M40)</f>
        <v>0</v>
      </c>
      <c r="G34" s="354" t="s">
        <v>139</v>
      </c>
      <c r="H34" s="355">
        <f t="shared" ref="H34:H44" si="8">ROUND(F34*(1+$D$12)*(1+$D$13)+(F34*$D$14),0)</f>
        <v>0</v>
      </c>
      <c r="I34" s="356">
        <f>IF(H34&lt;1,,$D$15)</f>
        <v>0</v>
      </c>
      <c r="J34" s="355">
        <f t="shared" ref="J34:J44" si="9">ROUND(H34*(1+I34),0)</f>
        <v>0</v>
      </c>
      <c r="K34" s="356">
        <f>IF(J34&lt;1,,$D$15)</f>
        <v>0</v>
      </c>
      <c r="L34" s="355">
        <f t="shared" ref="L34:L44" si="10">ROUND(J34*(1+K34),0)</f>
        <v>0</v>
      </c>
      <c r="M34" s="356">
        <f>IF(L34&lt;1,,$D$15)</f>
        <v>0</v>
      </c>
      <c r="N34" s="355">
        <f t="shared" si="7"/>
        <v>0</v>
      </c>
      <c r="O34" s="357" t="s">
        <v>139</v>
      </c>
      <c r="P34" s="358">
        <f>IF(AND(F34&lt;1,'Staffing Plan'!S40&gt;0),"error",'Staffing Plan'!S40)</f>
        <v>0</v>
      </c>
      <c r="Q34" s="349"/>
      <c r="R34" s="38"/>
      <c r="S34" s="359"/>
      <c r="T34" s="360"/>
      <c r="U34" s="360"/>
      <c r="V34" s="38"/>
      <c r="W34" s="38"/>
      <c r="X34" s="38"/>
      <c r="Y34" s="38"/>
      <c r="Z34" s="38"/>
      <c r="AA34" s="38"/>
      <c r="AB34" s="38"/>
      <c r="AC34" s="38"/>
      <c r="AD34" s="38"/>
      <c r="AE34" s="38"/>
      <c r="AF34" s="38"/>
      <c r="AG34" s="38"/>
      <c r="AH34" s="38"/>
      <c r="AI34" s="38"/>
      <c r="AJ34" s="38"/>
      <c r="AK34" s="38"/>
      <c r="AL34" s="38"/>
      <c r="AM34" s="38"/>
      <c r="AN34" s="38"/>
      <c r="AO34" s="38"/>
      <c r="AP34" s="38"/>
    </row>
    <row r="35" spans="1:42" s="32" customFormat="1" ht="13.2" x14ac:dyDescent="0.25">
      <c r="A35" s="375"/>
      <c r="B35" s="351">
        <f>'Staffing Plan'!B41</f>
        <v>0</v>
      </c>
      <c r="C35" s="351"/>
      <c r="D35" s="351"/>
      <c r="E35" s="352"/>
      <c r="F35" s="353">
        <f>IF(LEN(B35)=1, ,'Staffing Plan'!M41)</f>
        <v>0</v>
      </c>
      <c r="G35" s="354" t="s">
        <v>139</v>
      </c>
      <c r="H35" s="355">
        <f t="shared" si="8"/>
        <v>0</v>
      </c>
      <c r="I35" s="356">
        <f t="shared" ref="I35:I36" si="11">IF(H35&lt;1,,$D$15)</f>
        <v>0</v>
      </c>
      <c r="J35" s="355">
        <f t="shared" si="9"/>
        <v>0</v>
      </c>
      <c r="K35" s="356">
        <f t="shared" ref="K35:K36" si="12">IF(J35&lt;1,,$D$15)</f>
        <v>0</v>
      </c>
      <c r="L35" s="355">
        <f t="shared" si="10"/>
        <v>0</v>
      </c>
      <c r="M35" s="356">
        <f t="shared" ref="M35:M36" si="13">IF(L35&lt;1,,$D$15)</f>
        <v>0</v>
      </c>
      <c r="N35" s="355">
        <f t="shared" si="7"/>
        <v>0</v>
      </c>
      <c r="O35" s="357" t="s">
        <v>139</v>
      </c>
      <c r="P35" s="358">
        <f>IF(AND(F35&lt;1,'Staffing Plan'!S41&gt;0),"error",'Staffing Plan'!S41)</f>
        <v>0</v>
      </c>
      <c r="Q35" s="349"/>
      <c r="R35" s="38"/>
      <c r="S35" s="359"/>
      <c r="T35" s="360"/>
      <c r="U35" s="360"/>
      <c r="V35" s="38"/>
      <c r="W35" s="38"/>
      <c r="X35" s="38"/>
      <c r="Y35" s="38"/>
      <c r="Z35" s="38"/>
      <c r="AA35" s="38"/>
      <c r="AB35" s="38"/>
      <c r="AC35" s="38"/>
      <c r="AD35" s="38"/>
      <c r="AE35" s="38"/>
      <c r="AF35" s="38"/>
      <c r="AG35" s="38"/>
      <c r="AH35" s="38"/>
      <c r="AI35" s="38"/>
      <c r="AJ35" s="38"/>
      <c r="AK35" s="38"/>
      <c r="AL35" s="38"/>
      <c r="AM35" s="38"/>
      <c r="AN35" s="38"/>
      <c r="AO35" s="38"/>
      <c r="AP35" s="38"/>
    </row>
    <row r="36" spans="1:42" s="32" customFormat="1" ht="13.2" x14ac:dyDescent="0.25">
      <c r="A36" s="375"/>
      <c r="B36" s="351">
        <f>'Staffing Plan'!B42</f>
        <v>0</v>
      </c>
      <c r="C36" s="351"/>
      <c r="D36" s="351"/>
      <c r="E36" s="352"/>
      <c r="F36" s="353">
        <f>IF(LEN(B36)=1, ,'Staffing Plan'!M42)</f>
        <v>0</v>
      </c>
      <c r="G36" s="354" t="s">
        <v>139</v>
      </c>
      <c r="H36" s="355">
        <f t="shared" si="8"/>
        <v>0</v>
      </c>
      <c r="I36" s="356">
        <f t="shared" si="11"/>
        <v>0</v>
      </c>
      <c r="J36" s="355">
        <f t="shared" si="9"/>
        <v>0</v>
      </c>
      <c r="K36" s="356">
        <f t="shared" si="12"/>
        <v>0</v>
      </c>
      <c r="L36" s="355">
        <f t="shared" si="10"/>
        <v>0</v>
      </c>
      <c r="M36" s="356">
        <f t="shared" si="13"/>
        <v>0</v>
      </c>
      <c r="N36" s="355">
        <f t="shared" si="7"/>
        <v>0</v>
      </c>
      <c r="O36" s="357" t="s">
        <v>139</v>
      </c>
      <c r="P36" s="358">
        <f>IF(AND(F36&lt;1,'Staffing Plan'!S42&gt;0),"error",'Staffing Plan'!S42)</f>
        <v>0</v>
      </c>
      <c r="Q36" s="349"/>
      <c r="R36" s="38"/>
      <c r="S36" s="359"/>
      <c r="T36" s="360"/>
      <c r="U36" s="360"/>
      <c r="V36" s="38"/>
      <c r="W36" s="38"/>
      <c r="X36" s="38"/>
      <c r="Y36" s="38"/>
      <c r="Z36" s="38"/>
      <c r="AA36" s="38"/>
      <c r="AB36" s="38"/>
      <c r="AC36" s="38"/>
      <c r="AD36" s="38"/>
      <c r="AE36" s="38"/>
      <c r="AF36" s="38"/>
      <c r="AG36" s="38"/>
      <c r="AH36" s="38"/>
      <c r="AI36" s="38"/>
      <c r="AJ36" s="38"/>
      <c r="AK36" s="38"/>
      <c r="AL36" s="38"/>
      <c r="AM36" s="38"/>
      <c r="AN36" s="38"/>
      <c r="AO36" s="38"/>
      <c r="AP36" s="38"/>
    </row>
    <row r="37" spans="1:42" s="32" customFormat="1" ht="13.2" x14ac:dyDescent="0.25">
      <c r="A37" s="375"/>
      <c r="B37" s="351">
        <f>'Staffing Plan'!B43</f>
        <v>0</v>
      </c>
      <c r="C37" s="351"/>
      <c r="D37" s="351"/>
      <c r="E37" s="352"/>
      <c r="F37" s="353">
        <f>IF(LEN(B37)=1, ,'Staffing Plan'!M43)</f>
        <v>0</v>
      </c>
      <c r="G37" s="354" t="s">
        <v>139</v>
      </c>
      <c r="H37" s="355">
        <f t="shared" si="8"/>
        <v>0</v>
      </c>
      <c r="I37" s="356">
        <f>IF(H37&lt;1,,$D$15)</f>
        <v>0</v>
      </c>
      <c r="J37" s="355">
        <f t="shared" si="9"/>
        <v>0</v>
      </c>
      <c r="K37" s="356">
        <f>IF(J37&lt;1,,$D$15)</f>
        <v>0</v>
      </c>
      <c r="L37" s="355">
        <f t="shared" si="10"/>
        <v>0</v>
      </c>
      <c r="M37" s="356">
        <f>IF(L37&lt;1,,$D$15)</f>
        <v>0</v>
      </c>
      <c r="N37" s="355">
        <f t="shared" si="7"/>
        <v>0</v>
      </c>
      <c r="O37" s="357" t="s">
        <v>139</v>
      </c>
      <c r="P37" s="358">
        <f>IF(AND(F37&lt;1,'Staffing Plan'!S43&gt;0),"error",'Staffing Plan'!S43)</f>
        <v>0</v>
      </c>
      <c r="Q37" s="349"/>
      <c r="R37" s="38"/>
      <c r="S37" s="359"/>
      <c r="T37" s="360"/>
      <c r="U37" s="360"/>
      <c r="V37" s="38"/>
      <c r="W37" s="38"/>
      <c r="X37" s="38"/>
      <c r="Y37" s="38"/>
      <c r="Z37" s="38"/>
      <c r="AA37" s="38"/>
      <c r="AB37" s="38"/>
      <c r="AC37" s="38"/>
      <c r="AD37" s="38"/>
      <c r="AE37" s="38"/>
      <c r="AF37" s="38"/>
      <c r="AG37" s="38"/>
      <c r="AH37" s="38"/>
      <c r="AI37" s="38"/>
      <c r="AJ37" s="38"/>
      <c r="AK37" s="38"/>
      <c r="AL37" s="38"/>
      <c r="AM37" s="38"/>
      <c r="AN37" s="38"/>
      <c r="AO37" s="38"/>
      <c r="AP37" s="38"/>
    </row>
    <row r="38" spans="1:42" s="32" customFormat="1" ht="13.2" x14ac:dyDescent="0.25">
      <c r="A38" s="375"/>
      <c r="B38" s="351">
        <f>'Staffing Plan'!B44</f>
        <v>0</v>
      </c>
      <c r="C38" s="351"/>
      <c r="D38" s="351"/>
      <c r="E38" s="352"/>
      <c r="F38" s="353">
        <f>IF(LEN(B38)=1, ,'Staffing Plan'!M44)</f>
        <v>0</v>
      </c>
      <c r="G38" s="354" t="s">
        <v>139</v>
      </c>
      <c r="H38" s="355">
        <f t="shared" si="8"/>
        <v>0</v>
      </c>
      <c r="I38" s="356">
        <f t="shared" ref="I38:I44" si="14">IF(H38&lt;1,,$D$15)</f>
        <v>0</v>
      </c>
      <c r="J38" s="355">
        <f t="shared" si="9"/>
        <v>0</v>
      </c>
      <c r="K38" s="356">
        <f t="shared" ref="K38:K44" si="15">IF(J38&lt;1,,$D$15)</f>
        <v>0</v>
      </c>
      <c r="L38" s="355">
        <f t="shared" si="10"/>
        <v>0</v>
      </c>
      <c r="M38" s="356">
        <f t="shared" ref="M38:M44" si="16">IF(L38&lt;1,,$D$15)</f>
        <v>0</v>
      </c>
      <c r="N38" s="355">
        <f t="shared" si="7"/>
        <v>0</v>
      </c>
      <c r="O38" s="357" t="s">
        <v>139</v>
      </c>
      <c r="P38" s="358">
        <f>IF(AND(F38&lt;1,'Staffing Plan'!S44&gt;0),"error",'Staffing Plan'!S44)</f>
        <v>0</v>
      </c>
      <c r="Q38" s="349"/>
      <c r="R38" s="38"/>
      <c r="S38" s="359"/>
      <c r="T38" s="360"/>
      <c r="U38" s="360"/>
      <c r="V38" s="38"/>
      <c r="W38" s="38"/>
      <c r="X38" s="38"/>
      <c r="Y38" s="38"/>
      <c r="Z38" s="38"/>
      <c r="AA38" s="38"/>
      <c r="AB38" s="38"/>
      <c r="AC38" s="38"/>
      <c r="AD38" s="38"/>
      <c r="AE38" s="38"/>
      <c r="AF38" s="38"/>
      <c r="AG38" s="38"/>
      <c r="AH38" s="38"/>
      <c r="AI38" s="38"/>
      <c r="AJ38" s="38"/>
      <c r="AK38" s="38"/>
      <c r="AL38" s="38"/>
      <c r="AM38" s="38"/>
      <c r="AN38" s="38"/>
      <c r="AO38" s="38"/>
      <c r="AP38" s="38"/>
    </row>
    <row r="39" spans="1:42" s="32" customFormat="1" ht="13.2" x14ac:dyDescent="0.25">
      <c r="A39" s="375"/>
      <c r="B39" s="351">
        <f>'Staffing Plan'!B45</f>
        <v>0</v>
      </c>
      <c r="C39" s="351"/>
      <c r="D39" s="351"/>
      <c r="E39" s="352"/>
      <c r="F39" s="353">
        <f>IF(LEN(B39)=1, ,'Staffing Plan'!M45)</f>
        <v>0</v>
      </c>
      <c r="G39" s="354" t="s">
        <v>139</v>
      </c>
      <c r="H39" s="355">
        <f t="shared" si="8"/>
        <v>0</v>
      </c>
      <c r="I39" s="356">
        <f t="shared" si="14"/>
        <v>0</v>
      </c>
      <c r="J39" s="355">
        <f t="shared" si="9"/>
        <v>0</v>
      </c>
      <c r="K39" s="356">
        <f t="shared" si="15"/>
        <v>0</v>
      </c>
      <c r="L39" s="355">
        <f t="shared" si="10"/>
        <v>0</v>
      </c>
      <c r="M39" s="356">
        <f t="shared" si="16"/>
        <v>0</v>
      </c>
      <c r="N39" s="355">
        <f t="shared" si="7"/>
        <v>0</v>
      </c>
      <c r="O39" s="357" t="s">
        <v>139</v>
      </c>
      <c r="P39" s="358">
        <f>IF(AND(F39&lt;1,'Staffing Plan'!S45&gt;0),"error",'Staffing Plan'!S45)</f>
        <v>0</v>
      </c>
      <c r="Q39" s="349"/>
      <c r="R39" s="38"/>
      <c r="S39" s="359"/>
      <c r="T39" s="360"/>
      <c r="U39" s="360"/>
      <c r="V39" s="38"/>
      <c r="W39" s="38"/>
      <c r="X39" s="38"/>
      <c r="Y39" s="38"/>
      <c r="Z39" s="38"/>
      <c r="AA39" s="38"/>
      <c r="AB39" s="38"/>
      <c r="AC39" s="38"/>
      <c r="AD39" s="38"/>
      <c r="AE39" s="38"/>
      <c r="AF39" s="38"/>
      <c r="AG39" s="38"/>
      <c r="AH39" s="38"/>
      <c r="AI39" s="38"/>
      <c r="AJ39" s="38"/>
      <c r="AK39" s="38"/>
      <c r="AL39" s="38"/>
      <c r="AM39" s="38"/>
      <c r="AN39" s="38"/>
      <c r="AO39" s="38"/>
      <c r="AP39" s="38"/>
    </row>
    <row r="40" spans="1:42" s="32" customFormat="1" ht="13.2" x14ac:dyDescent="0.25">
      <c r="A40" s="375"/>
      <c r="B40" s="351">
        <f>'Staffing Plan'!B46</f>
        <v>0</v>
      </c>
      <c r="C40" s="351"/>
      <c r="D40" s="351"/>
      <c r="E40" s="352"/>
      <c r="F40" s="353">
        <f>IF(LEN(B40)=1, ,'Staffing Plan'!M46)</f>
        <v>0</v>
      </c>
      <c r="G40" s="354" t="s">
        <v>139</v>
      </c>
      <c r="H40" s="355">
        <f t="shared" si="8"/>
        <v>0</v>
      </c>
      <c r="I40" s="356">
        <f t="shared" si="14"/>
        <v>0</v>
      </c>
      <c r="J40" s="355">
        <f t="shared" si="9"/>
        <v>0</v>
      </c>
      <c r="K40" s="356">
        <f t="shared" si="15"/>
        <v>0</v>
      </c>
      <c r="L40" s="355">
        <f t="shared" si="10"/>
        <v>0</v>
      </c>
      <c r="M40" s="356">
        <f t="shared" si="16"/>
        <v>0</v>
      </c>
      <c r="N40" s="355">
        <f t="shared" si="7"/>
        <v>0</v>
      </c>
      <c r="O40" s="357" t="s">
        <v>139</v>
      </c>
      <c r="P40" s="358">
        <f>IF(AND(F40&lt;1,'Staffing Plan'!S46&gt;0),"error",'Staffing Plan'!S46)</f>
        <v>0</v>
      </c>
      <c r="Q40" s="349"/>
      <c r="R40" s="38"/>
      <c r="S40" s="359"/>
      <c r="T40" s="360"/>
      <c r="U40" s="360"/>
      <c r="V40" s="38"/>
      <c r="W40" s="38"/>
      <c r="X40" s="38"/>
      <c r="Y40" s="38"/>
      <c r="Z40" s="38"/>
      <c r="AA40" s="38"/>
      <c r="AB40" s="38"/>
      <c r="AC40" s="38"/>
      <c r="AD40" s="38"/>
      <c r="AE40" s="38"/>
      <c r="AF40" s="38"/>
      <c r="AG40" s="38"/>
      <c r="AH40" s="38"/>
      <c r="AI40" s="38"/>
      <c r="AJ40" s="38"/>
      <c r="AK40" s="38"/>
      <c r="AL40" s="38"/>
      <c r="AM40" s="38"/>
      <c r="AN40" s="38"/>
      <c r="AO40" s="38"/>
      <c r="AP40" s="38"/>
    </row>
    <row r="41" spans="1:42" s="32" customFormat="1" ht="13.2" x14ac:dyDescent="0.25">
      <c r="A41" s="375"/>
      <c r="B41" s="351">
        <f>'Staffing Plan'!B47</f>
        <v>0</v>
      </c>
      <c r="C41" s="351"/>
      <c r="D41" s="351"/>
      <c r="E41" s="352"/>
      <c r="F41" s="353">
        <f>IF(LEN(B41)=1, ,'Staffing Plan'!M47)</f>
        <v>0</v>
      </c>
      <c r="G41" s="354" t="s">
        <v>139</v>
      </c>
      <c r="H41" s="355">
        <f t="shared" si="8"/>
        <v>0</v>
      </c>
      <c r="I41" s="356">
        <f t="shared" si="14"/>
        <v>0</v>
      </c>
      <c r="J41" s="355">
        <f t="shared" si="9"/>
        <v>0</v>
      </c>
      <c r="K41" s="356">
        <f t="shared" si="15"/>
        <v>0</v>
      </c>
      <c r="L41" s="355">
        <f t="shared" si="10"/>
        <v>0</v>
      </c>
      <c r="M41" s="356">
        <f t="shared" si="16"/>
        <v>0</v>
      </c>
      <c r="N41" s="355">
        <f t="shared" si="7"/>
        <v>0</v>
      </c>
      <c r="O41" s="357" t="s">
        <v>139</v>
      </c>
      <c r="P41" s="358">
        <f>IF(AND(F41&lt;1,'Staffing Plan'!S47&gt;0),"error",'Staffing Plan'!S47)</f>
        <v>0</v>
      </c>
      <c r="Q41" s="349"/>
      <c r="R41" s="38"/>
      <c r="S41" s="359"/>
      <c r="T41" s="360"/>
      <c r="U41" s="360"/>
      <c r="V41" s="38"/>
      <c r="W41" s="38"/>
      <c r="X41" s="38"/>
      <c r="Y41" s="38"/>
      <c r="Z41" s="38"/>
      <c r="AA41" s="38"/>
      <c r="AB41" s="38"/>
      <c r="AC41" s="38"/>
      <c r="AD41" s="38"/>
      <c r="AE41" s="38"/>
      <c r="AF41" s="38"/>
      <c r="AG41" s="38"/>
      <c r="AH41" s="38"/>
      <c r="AI41" s="38"/>
      <c r="AJ41" s="38"/>
      <c r="AK41" s="38"/>
      <c r="AL41" s="38"/>
      <c r="AM41" s="38"/>
      <c r="AN41" s="38"/>
      <c r="AO41" s="38"/>
      <c r="AP41" s="38"/>
    </row>
    <row r="42" spans="1:42" s="32" customFormat="1" ht="13.2" x14ac:dyDescent="0.25">
      <c r="A42" s="375"/>
      <c r="B42" s="351">
        <f>'Staffing Plan'!B48</f>
        <v>0</v>
      </c>
      <c r="C42" s="351"/>
      <c r="D42" s="351"/>
      <c r="E42" s="352"/>
      <c r="F42" s="353">
        <f>IF(LEN(B42)=1, ,'Staffing Plan'!M48)</f>
        <v>0</v>
      </c>
      <c r="G42" s="354" t="s">
        <v>139</v>
      </c>
      <c r="H42" s="355">
        <f t="shared" si="8"/>
        <v>0</v>
      </c>
      <c r="I42" s="356">
        <f t="shared" si="14"/>
        <v>0</v>
      </c>
      <c r="J42" s="355">
        <f t="shared" si="9"/>
        <v>0</v>
      </c>
      <c r="K42" s="356">
        <f t="shared" si="15"/>
        <v>0</v>
      </c>
      <c r="L42" s="355">
        <f t="shared" si="10"/>
        <v>0</v>
      </c>
      <c r="M42" s="356">
        <f t="shared" si="16"/>
        <v>0</v>
      </c>
      <c r="N42" s="355">
        <f t="shared" si="7"/>
        <v>0</v>
      </c>
      <c r="O42" s="357" t="s">
        <v>139</v>
      </c>
      <c r="P42" s="358">
        <f>IF(AND(F42&lt;1,'Staffing Plan'!S48&gt;0),"error",'Staffing Plan'!S48)</f>
        <v>0</v>
      </c>
      <c r="Q42" s="349"/>
      <c r="R42" s="38"/>
      <c r="S42" s="359"/>
      <c r="T42" s="360"/>
      <c r="U42" s="360"/>
      <c r="V42" s="38"/>
      <c r="W42" s="38"/>
      <c r="X42" s="38"/>
      <c r="Y42" s="38"/>
      <c r="Z42" s="38"/>
      <c r="AA42" s="38"/>
      <c r="AB42" s="38"/>
      <c r="AC42" s="38"/>
      <c r="AD42" s="38"/>
      <c r="AE42" s="38"/>
      <c r="AF42" s="38"/>
      <c r="AG42" s="38"/>
      <c r="AH42" s="38"/>
      <c r="AI42" s="38"/>
      <c r="AJ42" s="38"/>
      <c r="AK42" s="38"/>
      <c r="AL42" s="38"/>
      <c r="AM42" s="38"/>
      <c r="AN42" s="38"/>
      <c r="AO42" s="38"/>
      <c r="AP42" s="38"/>
    </row>
    <row r="43" spans="1:42" s="32" customFormat="1" ht="13.2" x14ac:dyDescent="0.25">
      <c r="A43" s="375"/>
      <c r="B43" s="351">
        <f>'Staffing Plan'!B49</f>
        <v>0</v>
      </c>
      <c r="C43" s="351"/>
      <c r="D43" s="351"/>
      <c r="E43" s="352"/>
      <c r="F43" s="353">
        <f>IF(LEN(B43)=1, ,'Staffing Plan'!M49)</f>
        <v>0</v>
      </c>
      <c r="G43" s="354" t="s">
        <v>139</v>
      </c>
      <c r="H43" s="355">
        <f t="shared" si="8"/>
        <v>0</v>
      </c>
      <c r="I43" s="356">
        <f t="shared" si="14"/>
        <v>0</v>
      </c>
      <c r="J43" s="355">
        <f t="shared" si="9"/>
        <v>0</v>
      </c>
      <c r="K43" s="356">
        <f t="shared" si="15"/>
        <v>0</v>
      </c>
      <c r="L43" s="355">
        <f t="shared" si="10"/>
        <v>0</v>
      </c>
      <c r="M43" s="356">
        <f t="shared" si="16"/>
        <v>0</v>
      </c>
      <c r="N43" s="355">
        <f t="shared" si="7"/>
        <v>0</v>
      </c>
      <c r="O43" s="357" t="s">
        <v>139</v>
      </c>
      <c r="P43" s="358">
        <f>IF(AND(F43&lt;1,'Staffing Plan'!S49&gt;0),"error",'Staffing Plan'!S49)</f>
        <v>0</v>
      </c>
      <c r="Q43" s="349"/>
      <c r="R43" s="38"/>
      <c r="S43" s="359"/>
      <c r="T43" s="360"/>
      <c r="U43" s="360"/>
      <c r="V43" s="38"/>
      <c r="W43" s="38"/>
      <c r="X43" s="38"/>
      <c r="Y43" s="38"/>
      <c r="Z43" s="38"/>
      <c r="AA43" s="38"/>
      <c r="AB43" s="38"/>
      <c r="AC43" s="38"/>
      <c r="AD43" s="38"/>
      <c r="AE43" s="38"/>
      <c r="AF43" s="38"/>
      <c r="AG43" s="38"/>
      <c r="AH43" s="38"/>
      <c r="AI43" s="38"/>
      <c r="AJ43" s="38"/>
      <c r="AK43" s="38"/>
      <c r="AL43" s="38"/>
      <c r="AM43" s="38"/>
      <c r="AN43" s="38"/>
      <c r="AO43" s="38"/>
      <c r="AP43" s="38"/>
    </row>
    <row r="44" spans="1:42" s="32" customFormat="1" ht="13.2" x14ac:dyDescent="0.25">
      <c r="A44" s="375"/>
      <c r="B44" s="351">
        <f>'Staffing Plan'!B50</f>
        <v>0</v>
      </c>
      <c r="C44" s="351"/>
      <c r="D44" s="351"/>
      <c r="E44" s="352"/>
      <c r="F44" s="353">
        <f>IF(LEN(B44)=1, ,'Staffing Plan'!M50)</f>
        <v>0</v>
      </c>
      <c r="G44" s="354" t="s">
        <v>139</v>
      </c>
      <c r="H44" s="355">
        <f t="shared" si="8"/>
        <v>0</v>
      </c>
      <c r="I44" s="356">
        <f t="shared" si="14"/>
        <v>0</v>
      </c>
      <c r="J44" s="355">
        <f t="shared" si="9"/>
        <v>0</v>
      </c>
      <c r="K44" s="356">
        <f t="shared" si="15"/>
        <v>0</v>
      </c>
      <c r="L44" s="355">
        <f t="shared" si="10"/>
        <v>0</v>
      </c>
      <c r="M44" s="356">
        <f t="shared" si="16"/>
        <v>0</v>
      </c>
      <c r="N44" s="355">
        <f t="shared" si="7"/>
        <v>0</v>
      </c>
      <c r="O44" s="357" t="s">
        <v>139</v>
      </c>
      <c r="P44" s="358">
        <f>IF(AND(F44&lt;1,'Staffing Plan'!S50&gt;0),"error",'Staffing Plan'!S50)</f>
        <v>0</v>
      </c>
      <c r="Q44" s="349"/>
      <c r="R44" s="38"/>
      <c r="S44" s="359"/>
      <c r="T44" s="360"/>
      <c r="U44" s="360"/>
      <c r="V44" s="38"/>
      <c r="W44" s="38"/>
      <c r="X44" s="38"/>
      <c r="Y44" s="38"/>
      <c r="Z44" s="38"/>
      <c r="AA44" s="38"/>
      <c r="AB44" s="38"/>
      <c r="AC44" s="38"/>
      <c r="AD44" s="38"/>
      <c r="AE44" s="38"/>
      <c r="AF44" s="38"/>
      <c r="AG44" s="38"/>
      <c r="AH44" s="38"/>
      <c r="AI44" s="38"/>
      <c r="AJ44" s="38"/>
      <c r="AK44" s="38"/>
      <c r="AL44" s="38"/>
      <c r="AM44" s="38"/>
      <c r="AN44" s="38"/>
      <c r="AO44" s="38"/>
      <c r="AP44" s="38"/>
    </row>
    <row r="45" spans="1:42" s="32" customFormat="1" ht="13.8" thickBot="1" x14ac:dyDescent="0.3">
      <c r="A45" s="376"/>
      <c r="B45" s="377"/>
      <c r="C45" s="377"/>
      <c r="D45" s="377"/>
      <c r="E45" s="363" t="s">
        <v>145</v>
      </c>
      <c r="F45" s="364">
        <f>ROUND(($H$12*H45+$H$13*J45+$H$14*L45+$H$15*N45),2)</f>
        <v>0</v>
      </c>
      <c r="G45" s="365" t="s">
        <v>139</v>
      </c>
      <c r="H45" s="366">
        <f>ROUND(H33*$P33+H34*$P34+H35*$P35+H36*$P36+H37*$P37+H38*$P38+H39*$P39+H40*$P40+H41*$P41+H42*$P42+H43*$P43+H44*$P44,2)</f>
        <v>0</v>
      </c>
      <c r="I45" s="378"/>
      <c r="J45" s="366">
        <f>ROUND(J33*$P33+J34*$P34+J35*$P35+J36*$P36+J37*$P37+J38*$P38+J39*$P39+J40*$P40+J41*$P41+J42*$P42+J43*$P43+J44*$P44,2)</f>
        <v>0</v>
      </c>
      <c r="K45" s="378"/>
      <c r="L45" s="366">
        <f>ROUND(L33*$P33+L34*$P34+L35*$P35+L36*$P36+L37*$P37+L38*$P38+L39*$P39+L40*$P40+L41*$P41+L42*$P42+L43*$P43+L44*$P44,2)</f>
        <v>0</v>
      </c>
      <c r="M45" s="379"/>
      <c r="N45" s="366">
        <f>ROUND(N33*$P33+N34*$P34+N35*$P35+N36*$P36+N37*$P37+N38*$P38+N39*$P39+N40*$P40+N41*$P41+N42*$P42+N43*$P43+N44*$P44,2)</f>
        <v>0</v>
      </c>
      <c r="O45" s="369" t="s">
        <v>139</v>
      </c>
      <c r="P45" s="370">
        <f>IF(SUM(P33:P44)*100=100,,IF(AND(SUM(P33:P44)=0,SUM(F33:F44)=0),0,"Sum must = 100%"))</f>
        <v>0</v>
      </c>
      <c r="Q45" s="371"/>
      <c r="R45" s="38"/>
      <c r="S45" s="372"/>
      <c r="T45" s="373"/>
      <c r="U45" s="373"/>
      <c r="V45" s="38"/>
      <c r="W45" s="38"/>
      <c r="X45" s="38"/>
      <c r="Y45" s="38"/>
      <c r="Z45" s="38"/>
      <c r="AA45" s="38"/>
      <c r="AB45" s="38"/>
      <c r="AC45" s="38"/>
      <c r="AD45" s="38"/>
      <c r="AE45" s="38"/>
      <c r="AF45" s="38"/>
      <c r="AG45" s="38"/>
      <c r="AH45" s="38"/>
      <c r="AI45" s="38"/>
      <c r="AJ45" s="38"/>
      <c r="AK45" s="38"/>
      <c r="AL45" s="38"/>
      <c r="AM45" s="38"/>
      <c r="AN45" s="38"/>
      <c r="AO45" s="38"/>
      <c r="AP45" s="38"/>
    </row>
    <row r="46" spans="1:42" s="33" customFormat="1" ht="13.2" x14ac:dyDescent="0.25">
      <c r="A46" s="344" t="str">
        <f>'Staffing Plan'!C20</f>
        <v>Engineer</v>
      </c>
      <c r="B46" s="345"/>
      <c r="C46" s="345"/>
      <c r="D46" s="345"/>
      <c r="E46" s="345"/>
      <c r="F46" s="345"/>
      <c r="G46" s="346" t="s">
        <v>139</v>
      </c>
      <c r="H46" s="345"/>
      <c r="I46" s="374"/>
      <c r="J46" s="345"/>
      <c r="K46" s="374"/>
      <c r="L46" s="345"/>
      <c r="M46" s="374"/>
      <c r="N46" s="345"/>
      <c r="O46" s="348" t="s">
        <v>139</v>
      </c>
      <c r="P46" s="345"/>
      <c r="Q46" s="349"/>
      <c r="R46" s="30"/>
      <c r="S46" s="372"/>
      <c r="T46" s="30"/>
      <c r="U46" s="30"/>
      <c r="V46" s="30"/>
      <c r="W46" s="30"/>
      <c r="X46" s="30"/>
      <c r="Y46" s="30"/>
      <c r="Z46" s="30"/>
      <c r="AA46" s="30"/>
      <c r="AB46" s="30"/>
      <c r="AC46" s="30"/>
      <c r="AD46" s="30"/>
      <c r="AE46" s="30"/>
      <c r="AF46" s="30"/>
      <c r="AG46" s="30"/>
      <c r="AH46" s="30"/>
      <c r="AI46" s="30"/>
      <c r="AJ46" s="30"/>
      <c r="AK46" s="30"/>
      <c r="AL46" s="30"/>
      <c r="AM46" s="30"/>
      <c r="AN46" s="30"/>
      <c r="AO46" s="30"/>
      <c r="AP46" s="30"/>
    </row>
    <row r="47" spans="1:42" s="32" customFormat="1" ht="13.2" x14ac:dyDescent="0.25">
      <c r="A47" s="375"/>
      <c r="B47" s="351">
        <f>'Staffing Plan'!B53</f>
        <v>0</v>
      </c>
      <c r="C47" s="351"/>
      <c r="D47" s="351"/>
      <c r="E47" s="352"/>
      <c r="F47" s="353">
        <f>IF(LEN(B47)=1, ,'Staffing Plan'!M53)</f>
        <v>0</v>
      </c>
      <c r="G47" s="354" t="s">
        <v>139</v>
      </c>
      <c r="H47" s="355">
        <f>ROUND(F47*(1+$D$12)*(1+$D$13)+(F47*$D$14),0)</f>
        <v>0</v>
      </c>
      <c r="I47" s="356">
        <f>IF(H47&lt;1,,$D$15)</f>
        <v>0</v>
      </c>
      <c r="J47" s="355">
        <f>ROUND(H47*(1+I47),0)</f>
        <v>0</v>
      </c>
      <c r="K47" s="356">
        <f>IF(J47&lt;1,,$D$15)</f>
        <v>0</v>
      </c>
      <c r="L47" s="355">
        <f>ROUND(J47*(1+K47),0)</f>
        <v>0</v>
      </c>
      <c r="M47" s="356">
        <f>IF(L47&lt;1,,$D$15)</f>
        <v>0</v>
      </c>
      <c r="N47" s="355">
        <f t="shared" ref="N47:N58" si="17">IF($H$13+$H$14+$H$15=0,0,ROUND(L47*(1+M47),0))</f>
        <v>0</v>
      </c>
      <c r="O47" s="357" t="s">
        <v>139</v>
      </c>
      <c r="P47" s="358">
        <f>IF(AND(F47&lt;1,'Staffing Plan'!S53&gt;0),"error",'Staffing Plan'!S53)</f>
        <v>0</v>
      </c>
      <c r="Q47" s="349"/>
      <c r="R47" s="38"/>
      <c r="S47" s="359"/>
      <c r="T47" s="38"/>
      <c r="U47" s="38"/>
      <c r="V47" s="38"/>
      <c r="W47" s="38"/>
      <c r="X47" s="38"/>
      <c r="Y47" s="38"/>
      <c r="Z47" s="38"/>
      <c r="AA47" s="38"/>
      <c r="AB47" s="38"/>
      <c r="AC47" s="38"/>
      <c r="AD47" s="38"/>
      <c r="AE47" s="38"/>
      <c r="AF47" s="38"/>
      <c r="AG47" s="38"/>
      <c r="AH47" s="38"/>
      <c r="AI47" s="38"/>
      <c r="AJ47" s="38"/>
      <c r="AK47" s="38"/>
      <c r="AL47" s="38"/>
      <c r="AM47" s="38"/>
      <c r="AN47" s="38"/>
      <c r="AO47" s="38"/>
      <c r="AP47" s="38"/>
    </row>
    <row r="48" spans="1:42" s="32" customFormat="1" ht="13.2" x14ac:dyDescent="0.25">
      <c r="A48" s="375"/>
      <c r="B48" s="351">
        <f>'Staffing Plan'!B54</f>
        <v>0</v>
      </c>
      <c r="C48" s="351"/>
      <c r="D48" s="351"/>
      <c r="E48" s="352"/>
      <c r="F48" s="353">
        <f>IF(LEN(B48)=1, ,'Staffing Plan'!M54)</f>
        <v>0</v>
      </c>
      <c r="G48" s="354" t="s">
        <v>139</v>
      </c>
      <c r="H48" s="355">
        <f t="shared" ref="H48:H58" si="18">ROUND(F48*(1+$D$12)*(1+$D$13)+(F48*$D$14),0)</f>
        <v>0</v>
      </c>
      <c r="I48" s="356">
        <f>IF(H48&lt;1,,$D$15)</f>
        <v>0</v>
      </c>
      <c r="J48" s="355">
        <f t="shared" ref="J48:J58" si="19">ROUND(H48*(1+I48),0)</f>
        <v>0</v>
      </c>
      <c r="K48" s="356">
        <f>IF(J48&lt;1,,$D$15)</f>
        <v>0</v>
      </c>
      <c r="L48" s="355">
        <f t="shared" ref="L48:L58" si="20">ROUND(J48*(1+K48),0)</f>
        <v>0</v>
      </c>
      <c r="M48" s="356">
        <f>IF(L48&lt;1,,$D$15)</f>
        <v>0</v>
      </c>
      <c r="N48" s="355">
        <f t="shared" si="17"/>
        <v>0</v>
      </c>
      <c r="O48" s="357" t="s">
        <v>139</v>
      </c>
      <c r="P48" s="358">
        <f>IF(AND(F48&lt;1,'Staffing Plan'!S54&gt;0),"error",'Staffing Plan'!S54)</f>
        <v>0</v>
      </c>
      <c r="Q48" s="349"/>
      <c r="R48" s="38"/>
      <c r="S48" s="359"/>
      <c r="T48" s="360"/>
      <c r="U48" s="360"/>
      <c r="V48" s="38"/>
      <c r="W48" s="38"/>
      <c r="X48" s="38"/>
      <c r="Y48" s="38"/>
      <c r="Z48" s="38"/>
      <c r="AA48" s="38"/>
      <c r="AB48" s="38"/>
      <c r="AC48" s="38"/>
      <c r="AD48" s="38"/>
      <c r="AE48" s="38"/>
      <c r="AF48" s="38"/>
      <c r="AG48" s="38"/>
      <c r="AH48" s="38"/>
      <c r="AI48" s="38"/>
      <c r="AJ48" s="38"/>
      <c r="AK48" s="38"/>
      <c r="AL48" s="38"/>
      <c r="AM48" s="38"/>
      <c r="AN48" s="38"/>
      <c r="AO48" s="38"/>
      <c r="AP48" s="38"/>
    </row>
    <row r="49" spans="1:42" s="32" customFormat="1" ht="13.2" x14ac:dyDescent="0.25">
      <c r="A49" s="375"/>
      <c r="B49" s="351">
        <f>'Staffing Plan'!B55</f>
        <v>0</v>
      </c>
      <c r="C49" s="351"/>
      <c r="D49" s="351"/>
      <c r="E49" s="352"/>
      <c r="F49" s="353">
        <f>IF(LEN(B49)=1, ,'Staffing Plan'!M55)</f>
        <v>0</v>
      </c>
      <c r="G49" s="354" t="s">
        <v>139</v>
      </c>
      <c r="H49" s="355">
        <f t="shared" si="18"/>
        <v>0</v>
      </c>
      <c r="I49" s="356">
        <f t="shared" ref="I49:I50" si="21">IF(H49&lt;1,,$D$15)</f>
        <v>0</v>
      </c>
      <c r="J49" s="355">
        <f t="shared" si="19"/>
        <v>0</v>
      </c>
      <c r="K49" s="356">
        <f t="shared" ref="K49:K50" si="22">IF(J49&lt;1,,$D$15)</f>
        <v>0</v>
      </c>
      <c r="L49" s="355">
        <f t="shared" si="20"/>
        <v>0</v>
      </c>
      <c r="M49" s="356">
        <f t="shared" ref="M49:M50" si="23">IF(L49&lt;1,,$D$15)</f>
        <v>0</v>
      </c>
      <c r="N49" s="355">
        <f t="shared" si="17"/>
        <v>0</v>
      </c>
      <c r="O49" s="357" t="s">
        <v>139</v>
      </c>
      <c r="P49" s="358">
        <f>IF(AND(F49&lt;1,'Staffing Plan'!S55&gt;0),"error",'Staffing Plan'!S55)</f>
        <v>0</v>
      </c>
      <c r="Q49" s="349"/>
      <c r="R49" s="38"/>
      <c r="S49" s="359"/>
      <c r="T49" s="360"/>
      <c r="U49" s="360"/>
      <c r="V49" s="38"/>
      <c r="W49" s="38"/>
      <c r="X49" s="38"/>
      <c r="Y49" s="38"/>
      <c r="Z49" s="38"/>
      <c r="AA49" s="38"/>
      <c r="AB49" s="38"/>
      <c r="AC49" s="38"/>
      <c r="AD49" s="38"/>
      <c r="AE49" s="38"/>
      <c r="AF49" s="38"/>
      <c r="AG49" s="38"/>
      <c r="AH49" s="38"/>
      <c r="AI49" s="38"/>
      <c r="AJ49" s="38"/>
      <c r="AK49" s="38"/>
      <c r="AL49" s="38"/>
      <c r="AM49" s="38"/>
      <c r="AN49" s="38"/>
      <c r="AO49" s="38"/>
      <c r="AP49" s="38"/>
    </row>
    <row r="50" spans="1:42" s="32" customFormat="1" ht="13.2" x14ac:dyDescent="0.25">
      <c r="A50" s="375"/>
      <c r="B50" s="351">
        <f>'Staffing Plan'!B56</f>
        <v>0</v>
      </c>
      <c r="C50" s="351"/>
      <c r="D50" s="351"/>
      <c r="E50" s="352"/>
      <c r="F50" s="353">
        <f>IF(LEN(B50)=1, ,'Staffing Plan'!M56)</f>
        <v>0</v>
      </c>
      <c r="G50" s="354" t="s">
        <v>139</v>
      </c>
      <c r="H50" s="355">
        <f t="shared" si="18"/>
        <v>0</v>
      </c>
      <c r="I50" s="356">
        <f t="shared" si="21"/>
        <v>0</v>
      </c>
      <c r="J50" s="355">
        <f t="shared" si="19"/>
        <v>0</v>
      </c>
      <c r="K50" s="356">
        <f t="shared" si="22"/>
        <v>0</v>
      </c>
      <c r="L50" s="355">
        <f t="shared" si="20"/>
        <v>0</v>
      </c>
      <c r="M50" s="356">
        <f t="shared" si="23"/>
        <v>0</v>
      </c>
      <c r="N50" s="355">
        <f t="shared" si="17"/>
        <v>0</v>
      </c>
      <c r="O50" s="357" t="s">
        <v>139</v>
      </c>
      <c r="P50" s="358">
        <f>IF(AND(F50&lt;1,'Staffing Plan'!S56&gt;0),"error",'Staffing Plan'!S56)</f>
        <v>0</v>
      </c>
      <c r="Q50" s="349"/>
      <c r="R50" s="38"/>
      <c r="S50" s="359"/>
      <c r="T50" s="360"/>
      <c r="U50" s="360"/>
      <c r="V50" s="38"/>
      <c r="W50" s="38"/>
      <c r="X50" s="38"/>
      <c r="Y50" s="38"/>
      <c r="Z50" s="38"/>
      <c r="AA50" s="38"/>
      <c r="AB50" s="38"/>
      <c r="AC50" s="38"/>
      <c r="AD50" s="38"/>
      <c r="AE50" s="38"/>
      <c r="AF50" s="38"/>
      <c r="AG50" s="38"/>
      <c r="AH50" s="38"/>
      <c r="AI50" s="38"/>
      <c r="AJ50" s="38"/>
      <c r="AK50" s="38"/>
      <c r="AL50" s="38"/>
      <c r="AM50" s="38"/>
      <c r="AN50" s="38"/>
      <c r="AO50" s="38"/>
      <c r="AP50" s="38"/>
    </row>
    <row r="51" spans="1:42" s="32" customFormat="1" ht="13.2" x14ac:dyDescent="0.25">
      <c r="A51" s="375"/>
      <c r="B51" s="351">
        <f>'Staffing Plan'!B57</f>
        <v>0</v>
      </c>
      <c r="C51" s="351"/>
      <c r="D51" s="351"/>
      <c r="E51" s="352"/>
      <c r="F51" s="353">
        <f>IF(LEN(B51)=1, ,'Staffing Plan'!M57)</f>
        <v>0</v>
      </c>
      <c r="G51" s="354" t="s">
        <v>139</v>
      </c>
      <c r="H51" s="355">
        <f t="shared" si="18"/>
        <v>0</v>
      </c>
      <c r="I51" s="356">
        <f>IF(H51&lt;1,,$D$15)</f>
        <v>0</v>
      </c>
      <c r="J51" s="355">
        <f t="shared" si="19"/>
        <v>0</v>
      </c>
      <c r="K51" s="356">
        <f>IF(J51&lt;1,,$D$15)</f>
        <v>0</v>
      </c>
      <c r="L51" s="355">
        <f t="shared" si="20"/>
        <v>0</v>
      </c>
      <c r="M51" s="356">
        <f>IF(L51&lt;1,,$D$15)</f>
        <v>0</v>
      </c>
      <c r="N51" s="355">
        <f t="shared" si="17"/>
        <v>0</v>
      </c>
      <c r="O51" s="357" t="s">
        <v>139</v>
      </c>
      <c r="P51" s="358">
        <f>IF(AND(F51&lt;1,'Staffing Plan'!S57&gt;0),"error",'Staffing Plan'!S57)</f>
        <v>0</v>
      </c>
      <c r="Q51" s="349"/>
      <c r="R51" s="38"/>
      <c r="S51" s="359"/>
      <c r="T51" s="360"/>
      <c r="U51" s="360"/>
      <c r="V51" s="38"/>
      <c r="W51" s="38"/>
      <c r="X51" s="38"/>
      <c r="Y51" s="38"/>
      <c r="Z51" s="38"/>
      <c r="AA51" s="38"/>
      <c r="AB51" s="38"/>
      <c r="AC51" s="38"/>
      <c r="AD51" s="38"/>
      <c r="AE51" s="38"/>
      <c r="AF51" s="38"/>
      <c r="AG51" s="38"/>
      <c r="AH51" s="38"/>
      <c r="AI51" s="38"/>
      <c r="AJ51" s="38"/>
      <c r="AK51" s="38"/>
      <c r="AL51" s="38"/>
      <c r="AM51" s="38"/>
      <c r="AN51" s="38"/>
      <c r="AO51" s="38"/>
      <c r="AP51" s="38"/>
    </row>
    <row r="52" spans="1:42" s="32" customFormat="1" ht="13.2" x14ac:dyDescent="0.25">
      <c r="A52" s="375"/>
      <c r="B52" s="351">
        <f>'Staffing Plan'!B58</f>
        <v>0</v>
      </c>
      <c r="C52" s="351"/>
      <c r="D52" s="351"/>
      <c r="E52" s="352"/>
      <c r="F52" s="353">
        <f>IF(LEN(B52)=1, ,'Staffing Plan'!M58)</f>
        <v>0</v>
      </c>
      <c r="G52" s="354" t="s">
        <v>139</v>
      </c>
      <c r="H52" s="355">
        <f t="shared" si="18"/>
        <v>0</v>
      </c>
      <c r="I52" s="356">
        <f t="shared" ref="I52:I58" si="24">IF(H52&lt;1,,$D$15)</f>
        <v>0</v>
      </c>
      <c r="J52" s="355">
        <f t="shared" si="19"/>
        <v>0</v>
      </c>
      <c r="K52" s="356">
        <f t="shared" ref="K52:K58" si="25">IF(J52&lt;1,,$D$15)</f>
        <v>0</v>
      </c>
      <c r="L52" s="355">
        <f t="shared" si="20"/>
        <v>0</v>
      </c>
      <c r="M52" s="356">
        <f t="shared" ref="M52:M58" si="26">IF(L52&lt;1,,$D$15)</f>
        <v>0</v>
      </c>
      <c r="N52" s="355">
        <f t="shared" si="17"/>
        <v>0</v>
      </c>
      <c r="O52" s="357" t="s">
        <v>139</v>
      </c>
      <c r="P52" s="358">
        <f>IF(AND(F52&lt;1,'Staffing Plan'!S58&gt;0),"error",'Staffing Plan'!S58)</f>
        <v>0</v>
      </c>
      <c r="Q52" s="349"/>
      <c r="R52" s="38"/>
      <c r="S52" s="359"/>
      <c r="T52" s="360"/>
      <c r="U52" s="360"/>
      <c r="V52" s="38"/>
      <c r="W52" s="38"/>
      <c r="X52" s="38"/>
      <c r="Y52" s="38"/>
      <c r="Z52" s="38"/>
      <c r="AA52" s="38"/>
      <c r="AB52" s="38"/>
      <c r="AC52" s="38"/>
      <c r="AD52" s="38"/>
      <c r="AE52" s="38"/>
      <c r="AF52" s="38"/>
      <c r="AG52" s="38"/>
      <c r="AH52" s="38"/>
      <c r="AI52" s="38"/>
      <c r="AJ52" s="38"/>
      <c r="AK52" s="38"/>
      <c r="AL52" s="38"/>
      <c r="AM52" s="38"/>
      <c r="AN52" s="38"/>
      <c r="AO52" s="38"/>
      <c r="AP52" s="38"/>
    </row>
    <row r="53" spans="1:42" s="32" customFormat="1" ht="13.2" x14ac:dyDescent="0.25">
      <c r="A53" s="375"/>
      <c r="B53" s="351">
        <f>'Staffing Plan'!B59</f>
        <v>0</v>
      </c>
      <c r="C53" s="351"/>
      <c r="D53" s="351"/>
      <c r="E53" s="352"/>
      <c r="F53" s="353">
        <f>IF(LEN(B53)=1, ,'Staffing Plan'!M59)</f>
        <v>0</v>
      </c>
      <c r="G53" s="354" t="s">
        <v>139</v>
      </c>
      <c r="H53" s="355">
        <f t="shared" si="18"/>
        <v>0</v>
      </c>
      <c r="I53" s="356">
        <f t="shared" si="24"/>
        <v>0</v>
      </c>
      <c r="J53" s="355">
        <f t="shared" si="19"/>
        <v>0</v>
      </c>
      <c r="K53" s="356">
        <f t="shared" si="25"/>
        <v>0</v>
      </c>
      <c r="L53" s="355">
        <f t="shared" si="20"/>
        <v>0</v>
      </c>
      <c r="M53" s="356">
        <f t="shared" si="26"/>
        <v>0</v>
      </c>
      <c r="N53" s="355">
        <f t="shared" si="17"/>
        <v>0</v>
      </c>
      <c r="O53" s="357" t="s">
        <v>139</v>
      </c>
      <c r="P53" s="358">
        <f>IF(AND(F53&lt;1,'Staffing Plan'!S59&gt;0),"error",'Staffing Plan'!S59)</f>
        <v>0</v>
      </c>
      <c r="Q53" s="349"/>
      <c r="R53" s="38"/>
      <c r="S53" s="359"/>
      <c r="T53" s="360"/>
      <c r="U53" s="360"/>
      <c r="V53" s="38"/>
      <c r="W53" s="38"/>
      <c r="X53" s="38"/>
      <c r="Y53" s="38"/>
      <c r="Z53" s="38"/>
      <c r="AA53" s="38"/>
      <c r="AB53" s="38"/>
      <c r="AC53" s="38"/>
      <c r="AD53" s="38"/>
      <c r="AE53" s="38"/>
      <c r="AF53" s="38"/>
      <c r="AG53" s="38"/>
      <c r="AH53" s="38"/>
      <c r="AI53" s="38"/>
      <c r="AJ53" s="38"/>
      <c r="AK53" s="38"/>
      <c r="AL53" s="38"/>
      <c r="AM53" s="38"/>
      <c r="AN53" s="38"/>
      <c r="AO53" s="38"/>
      <c r="AP53" s="38"/>
    </row>
    <row r="54" spans="1:42" s="32" customFormat="1" ht="13.2" x14ac:dyDescent="0.25">
      <c r="A54" s="375"/>
      <c r="B54" s="351">
        <f>'Staffing Plan'!B60</f>
        <v>0</v>
      </c>
      <c r="C54" s="351"/>
      <c r="D54" s="351"/>
      <c r="E54" s="352"/>
      <c r="F54" s="353">
        <f>IF(LEN(B54)=1, ,'Staffing Plan'!M60)</f>
        <v>0</v>
      </c>
      <c r="G54" s="354" t="s">
        <v>139</v>
      </c>
      <c r="H54" s="355">
        <f t="shared" si="18"/>
        <v>0</v>
      </c>
      <c r="I54" s="356">
        <f t="shared" si="24"/>
        <v>0</v>
      </c>
      <c r="J54" s="355">
        <f t="shared" si="19"/>
        <v>0</v>
      </c>
      <c r="K54" s="356">
        <f t="shared" si="25"/>
        <v>0</v>
      </c>
      <c r="L54" s="355">
        <f t="shared" si="20"/>
        <v>0</v>
      </c>
      <c r="M54" s="356">
        <f t="shared" si="26"/>
        <v>0</v>
      </c>
      <c r="N54" s="355">
        <f t="shared" si="17"/>
        <v>0</v>
      </c>
      <c r="O54" s="357" t="s">
        <v>139</v>
      </c>
      <c r="P54" s="358">
        <f>IF(AND(F54&lt;1,'Staffing Plan'!S60&gt;0),"error",'Staffing Plan'!S60)</f>
        <v>0</v>
      </c>
      <c r="Q54" s="349"/>
      <c r="R54" s="38"/>
      <c r="S54" s="359"/>
      <c r="T54" s="360"/>
      <c r="U54" s="360"/>
      <c r="V54" s="38"/>
      <c r="W54" s="38"/>
      <c r="X54" s="38"/>
      <c r="Y54" s="38"/>
      <c r="Z54" s="38"/>
      <c r="AA54" s="38"/>
      <c r="AB54" s="38"/>
      <c r="AC54" s="38"/>
      <c r="AD54" s="38"/>
      <c r="AE54" s="38"/>
      <c r="AF54" s="38"/>
      <c r="AG54" s="38"/>
      <c r="AH54" s="38"/>
      <c r="AI54" s="38"/>
      <c r="AJ54" s="38"/>
      <c r="AK54" s="38"/>
      <c r="AL54" s="38"/>
      <c r="AM54" s="38"/>
      <c r="AN54" s="38"/>
      <c r="AO54" s="38"/>
      <c r="AP54" s="38"/>
    </row>
    <row r="55" spans="1:42" s="32" customFormat="1" ht="13.2" x14ac:dyDescent="0.25">
      <c r="A55" s="375"/>
      <c r="B55" s="351">
        <f>'Staffing Plan'!B61</f>
        <v>0</v>
      </c>
      <c r="C55" s="351"/>
      <c r="D55" s="351"/>
      <c r="E55" s="352"/>
      <c r="F55" s="353">
        <f>IF(LEN(B55)=1, ,'Staffing Plan'!M61)</f>
        <v>0</v>
      </c>
      <c r="G55" s="354" t="s">
        <v>139</v>
      </c>
      <c r="H55" s="355">
        <f t="shared" si="18"/>
        <v>0</v>
      </c>
      <c r="I55" s="356">
        <f t="shared" si="24"/>
        <v>0</v>
      </c>
      <c r="J55" s="355">
        <f t="shared" si="19"/>
        <v>0</v>
      </c>
      <c r="K55" s="356">
        <f t="shared" si="25"/>
        <v>0</v>
      </c>
      <c r="L55" s="355">
        <f t="shared" si="20"/>
        <v>0</v>
      </c>
      <c r="M55" s="356">
        <f t="shared" si="26"/>
        <v>0</v>
      </c>
      <c r="N55" s="355">
        <f t="shared" si="17"/>
        <v>0</v>
      </c>
      <c r="O55" s="357" t="s">
        <v>139</v>
      </c>
      <c r="P55" s="358">
        <f>IF(AND(F55&lt;1,'Staffing Plan'!S61&gt;0),"error",'Staffing Plan'!S61)</f>
        <v>0</v>
      </c>
      <c r="Q55" s="349"/>
      <c r="R55" s="38"/>
      <c r="S55" s="359"/>
      <c r="T55" s="360"/>
      <c r="U55" s="360"/>
      <c r="V55" s="38"/>
      <c r="W55" s="38"/>
      <c r="X55" s="38"/>
      <c r="Y55" s="38"/>
      <c r="Z55" s="38"/>
      <c r="AA55" s="38"/>
      <c r="AB55" s="38"/>
      <c r="AC55" s="38"/>
      <c r="AD55" s="38"/>
      <c r="AE55" s="38"/>
      <c r="AF55" s="38"/>
      <c r="AG55" s="38"/>
      <c r="AH55" s="38"/>
      <c r="AI55" s="38"/>
      <c r="AJ55" s="38"/>
      <c r="AK55" s="38"/>
      <c r="AL55" s="38"/>
      <c r="AM55" s="38"/>
      <c r="AN55" s="38"/>
      <c r="AO55" s="38"/>
      <c r="AP55" s="38"/>
    </row>
    <row r="56" spans="1:42" s="32" customFormat="1" ht="13.2" x14ac:dyDescent="0.25">
      <c r="A56" s="375"/>
      <c r="B56" s="351">
        <f>'Staffing Plan'!B62</f>
        <v>0</v>
      </c>
      <c r="C56" s="351"/>
      <c r="D56" s="351"/>
      <c r="E56" s="352"/>
      <c r="F56" s="353">
        <f>IF(LEN(B56)=1, ,'Staffing Plan'!M62)</f>
        <v>0</v>
      </c>
      <c r="G56" s="354" t="s">
        <v>139</v>
      </c>
      <c r="H56" s="355">
        <f t="shared" si="18"/>
        <v>0</v>
      </c>
      <c r="I56" s="356">
        <f t="shared" si="24"/>
        <v>0</v>
      </c>
      <c r="J56" s="355">
        <f t="shared" si="19"/>
        <v>0</v>
      </c>
      <c r="K56" s="356">
        <f t="shared" si="25"/>
        <v>0</v>
      </c>
      <c r="L56" s="355">
        <f t="shared" si="20"/>
        <v>0</v>
      </c>
      <c r="M56" s="356">
        <f t="shared" si="26"/>
        <v>0</v>
      </c>
      <c r="N56" s="355">
        <f t="shared" si="17"/>
        <v>0</v>
      </c>
      <c r="O56" s="357" t="s">
        <v>139</v>
      </c>
      <c r="P56" s="358">
        <f>IF(AND(F56&lt;1,'Staffing Plan'!S62&gt;0),"error",'Staffing Plan'!S62)</f>
        <v>0</v>
      </c>
      <c r="Q56" s="349"/>
      <c r="R56" s="38"/>
      <c r="S56" s="359"/>
      <c r="T56" s="360"/>
      <c r="U56" s="360"/>
      <c r="V56" s="38"/>
      <c r="W56" s="38"/>
      <c r="X56" s="38"/>
      <c r="Y56" s="38"/>
      <c r="Z56" s="38"/>
      <c r="AA56" s="38"/>
      <c r="AB56" s="38"/>
      <c r="AC56" s="38"/>
      <c r="AD56" s="38"/>
      <c r="AE56" s="38"/>
      <c r="AF56" s="38"/>
      <c r="AG56" s="38"/>
      <c r="AH56" s="38"/>
      <c r="AI56" s="38"/>
      <c r="AJ56" s="38"/>
      <c r="AK56" s="38"/>
      <c r="AL56" s="38"/>
      <c r="AM56" s="38"/>
      <c r="AN56" s="38"/>
      <c r="AO56" s="38"/>
      <c r="AP56" s="38"/>
    </row>
    <row r="57" spans="1:42" s="32" customFormat="1" ht="13.2" x14ac:dyDescent="0.25">
      <c r="A57" s="375"/>
      <c r="B57" s="351">
        <f>'Staffing Plan'!B63</f>
        <v>0</v>
      </c>
      <c r="C57" s="351"/>
      <c r="D57" s="351"/>
      <c r="E57" s="352"/>
      <c r="F57" s="353">
        <f>IF(LEN(B57)=1, ,'Staffing Plan'!M63)</f>
        <v>0</v>
      </c>
      <c r="G57" s="354" t="s">
        <v>139</v>
      </c>
      <c r="H57" s="355">
        <f t="shared" si="18"/>
        <v>0</v>
      </c>
      <c r="I57" s="356">
        <f t="shared" si="24"/>
        <v>0</v>
      </c>
      <c r="J57" s="355">
        <f t="shared" si="19"/>
        <v>0</v>
      </c>
      <c r="K57" s="356">
        <f t="shared" si="25"/>
        <v>0</v>
      </c>
      <c r="L57" s="355">
        <f t="shared" si="20"/>
        <v>0</v>
      </c>
      <c r="M57" s="356">
        <f t="shared" si="26"/>
        <v>0</v>
      </c>
      <c r="N57" s="355">
        <f t="shared" si="17"/>
        <v>0</v>
      </c>
      <c r="O57" s="357" t="s">
        <v>139</v>
      </c>
      <c r="P57" s="358">
        <f>IF(AND(F57&lt;1,'Staffing Plan'!S63&gt;0),"error",'Staffing Plan'!S63)</f>
        <v>0</v>
      </c>
      <c r="Q57" s="349"/>
      <c r="R57" s="38"/>
      <c r="S57" s="359"/>
      <c r="T57" s="360"/>
      <c r="U57" s="360"/>
      <c r="V57" s="38"/>
      <c r="W57" s="38"/>
      <c r="X57" s="38"/>
      <c r="Y57" s="38"/>
      <c r="Z57" s="38"/>
      <c r="AA57" s="38"/>
      <c r="AB57" s="38"/>
      <c r="AC57" s="38"/>
      <c r="AD57" s="38"/>
      <c r="AE57" s="38"/>
      <c r="AF57" s="38"/>
      <c r="AG57" s="38"/>
      <c r="AH57" s="38"/>
      <c r="AI57" s="38"/>
      <c r="AJ57" s="38"/>
      <c r="AK57" s="38"/>
      <c r="AL57" s="38"/>
      <c r="AM57" s="38"/>
      <c r="AN57" s="38"/>
      <c r="AO57" s="38"/>
      <c r="AP57" s="38"/>
    </row>
    <row r="58" spans="1:42" s="32" customFormat="1" ht="13.2" x14ac:dyDescent="0.25">
      <c r="A58" s="375"/>
      <c r="B58" s="351">
        <f>'Staffing Plan'!B64</f>
        <v>0</v>
      </c>
      <c r="C58" s="351"/>
      <c r="D58" s="351"/>
      <c r="E58" s="352"/>
      <c r="F58" s="353">
        <f>IF(LEN(B58)=1, ,'Staffing Plan'!M64)</f>
        <v>0</v>
      </c>
      <c r="G58" s="354" t="s">
        <v>139</v>
      </c>
      <c r="H58" s="355">
        <f t="shared" si="18"/>
        <v>0</v>
      </c>
      <c r="I58" s="356">
        <f t="shared" si="24"/>
        <v>0</v>
      </c>
      <c r="J58" s="355">
        <f t="shared" si="19"/>
        <v>0</v>
      </c>
      <c r="K58" s="356">
        <f t="shared" si="25"/>
        <v>0</v>
      </c>
      <c r="L58" s="355">
        <f t="shared" si="20"/>
        <v>0</v>
      </c>
      <c r="M58" s="356">
        <f t="shared" si="26"/>
        <v>0</v>
      </c>
      <c r="N58" s="355">
        <f t="shared" si="17"/>
        <v>0</v>
      </c>
      <c r="O58" s="357" t="s">
        <v>139</v>
      </c>
      <c r="P58" s="358">
        <f>IF(AND(F58&lt;1,'Staffing Plan'!S64&gt;0),"error",'Staffing Plan'!S64)</f>
        <v>0</v>
      </c>
      <c r="Q58" s="349"/>
      <c r="R58" s="38"/>
      <c r="S58" s="359"/>
      <c r="T58" s="360"/>
      <c r="U58" s="360"/>
      <c r="V58" s="38"/>
      <c r="W58" s="38"/>
      <c r="X58" s="38"/>
      <c r="Y58" s="38"/>
      <c r="Z58" s="38"/>
      <c r="AA58" s="38"/>
      <c r="AB58" s="38"/>
      <c r="AC58" s="38"/>
      <c r="AD58" s="38"/>
      <c r="AE58" s="38"/>
      <c r="AF58" s="38"/>
      <c r="AG58" s="38"/>
      <c r="AH58" s="38"/>
      <c r="AI58" s="38"/>
      <c r="AJ58" s="38"/>
      <c r="AK58" s="38"/>
      <c r="AL58" s="38"/>
      <c r="AM58" s="38"/>
      <c r="AN58" s="38"/>
      <c r="AO58" s="38"/>
      <c r="AP58" s="38"/>
    </row>
    <row r="59" spans="1:42" s="32" customFormat="1" ht="13.8" thickBot="1" x14ac:dyDescent="0.3">
      <c r="A59" s="376"/>
      <c r="B59" s="377"/>
      <c r="C59" s="377"/>
      <c r="D59" s="377"/>
      <c r="E59" s="363" t="s">
        <v>145</v>
      </c>
      <c r="F59" s="364">
        <f>ROUND(($H$12*H59+$H$13*J59+$H$14*L59+$H$15*N59),2)</f>
        <v>0</v>
      </c>
      <c r="G59" s="365" t="s">
        <v>139</v>
      </c>
      <c r="H59" s="366">
        <f>ROUND(H47*$P47+H48*$P48+H49*$P49+H50*$P50+H51*$P51+H52*$P52+H53*$P53+H54*$P54+H55*$P55+H56*$P56+H57*$P57+H58*$P58,2)</f>
        <v>0</v>
      </c>
      <c r="I59" s="378"/>
      <c r="J59" s="366">
        <f>ROUND(J47*$P47+J48*$P48+J49*$P49+J50*$P50+J51*$P51+J52*$P52+J53*$P53+J54*$P54+J55*$P55+J56*$P56+J57*$P57+J58*$P58,2)</f>
        <v>0</v>
      </c>
      <c r="K59" s="378"/>
      <c r="L59" s="366">
        <f>ROUND(L47*$P47+L48*$P48+L49*$P49+L50*$P50+L51*$P51+L52*$P52+L53*$P53+L54*$P54+L55*$P55+L56*$P56+L57*$P57+L58*$P58,2)</f>
        <v>0</v>
      </c>
      <c r="M59" s="379"/>
      <c r="N59" s="366">
        <f>ROUND(N47*$P47+N48*$P48+N49*$P49+N50*$P50+N51*$P51+N52*$P52+N53*$P53+N54*$P54+N55*$P55+N56*$P56+N57*$P57+N58*$P58,2)</f>
        <v>0</v>
      </c>
      <c r="O59" s="369" t="s">
        <v>139</v>
      </c>
      <c r="P59" s="370">
        <f>IF(SUM(P47:P58)*100=100,,IF(AND(SUM(P47:P58)=0,SUM(F47:F58)=0),0,"Sum must = 100%"))</f>
        <v>0</v>
      </c>
      <c r="Q59" s="371"/>
      <c r="R59" s="38"/>
      <c r="S59" s="372"/>
      <c r="T59" s="373"/>
      <c r="U59" s="373"/>
      <c r="V59" s="38"/>
      <c r="W59" s="38"/>
      <c r="X59" s="38"/>
      <c r="Y59" s="38"/>
      <c r="Z59" s="38"/>
      <c r="AA59" s="38"/>
      <c r="AB59" s="38"/>
      <c r="AC59" s="38"/>
      <c r="AD59" s="38"/>
      <c r="AE59" s="38"/>
      <c r="AF59" s="38"/>
      <c r="AG59" s="38"/>
      <c r="AH59" s="38"/>
      <c r="AI59" s="38"/>
      <c r="AJ59" s="38"/>
      <c r="AK59" s="38"/>
      <c r="AL59" s="38"/>
      <c r="AM59" s="38"/>
      <c r="AN59" s="38"/>
      <c r="AO59" s="38"/>
      <c r="AP59" s="38"/>
    </row>
    <row r="60" spans="1:42" s="33" customFormat="1" ht="13.2" x14ac:dyDescent="0.25">
      <c r="A60" s="344" t="str">
        <f>'Staffing Plan'!C21</f>
        <v>Sr. Designer</v>
      </c>
      <c r="B60" s="345"/>
      <c r="C60" s="345"/>
      <c r="D60" s="345"/>
      <c r="E60" s="345"/>
      <c r="F60" s="345"/>
      <c r="G60" s="346" t="s">
        <v>139</v>
      </c>
      <c r="H60" s="345"/>
      <c r="I60" s="374"/>
      <c r="J60" s="345"/>
      <c r="K60" s="374"/>
      <c r="L60" s="345"/>
      <c r="M60" s="374"/>
      <c r="N60" s="345"/>
      <c r="O60" s="348" t="s">
        <v>139</v>
      </c>
      <c r="P60" s="345"/>
      <c r="Q60" s="349"/>
      <c r="R60" s="30"/>
      <c r="S60" s="372"/>
      <c r="T60" s="30"/>
      <c r="U60" s="30"/>
      <c r="V60" s="30"/>
      <c r="W60" s="30"/>
      <c r="X60" s="30"/>
      <c r="Y60" s="30"/>
      <c r="Z60" s="30"/>
      <c r="AA60" s="30"/>
      <c r="AB60" s="30"/>
      <c r="AC60" s="30"/>
      <c r="AD60" s="30"/>
      <c r="AE60" s="30"/>
      <c r="AF60" s="30"/>
      <c r="AG60" s="30"/>
      <c r="AH60" s="30"/>
      <c r="AI60" s="30"/>
      <c r="AJ60" s="30"/>
      <c r="AK60" s="30"/>
      <c r="AL60" s="30"/>
      <c r="AM60" s="30"/>
      <c r="AN60" s="30"/>
      <c r="AO60" s="30"/>
      <c r="AP60" s="30"/>
    </row>
    <row r="61" spans="1:42" s="32" customFormat="1" ht="13.2" x14ac:dyDescent="0.25">
      <c r="A61" s="375"/>
      <c r="B61" s="351">
        <f>'Staffing Plan'!B67</f>
        <v>0</v>
      </c>
      <c r="C61" s="351"/>
      <c r="D61" s="351"/>
      <c r="E61" s="352"/>
      <c r="F61" s="353">
        <f>IF(LEN(B61)=1, ,'Staffing Plan'!M67)</f>
        <v>0</v>
      </c>
      <c r="G61" s="354" t="s">
        <v>139</v>
      </c>
      <c r="H61" s="355">
        <f>ROUND(F61*(1+$D$12)*(1+$D$13)+(F61*$D$14),0)</f>
        <v>0</v>
      </c>
      <c r="I61" s="356">
        <f>IF(H61&lt;1,,$D$15)</f>
        <v>0</v>
      </c>
      <c r="J61" s="355">
        <f>ROUND(H61*(1+I61),0)</f>
        <v>0</v>
      </c>
      <c r="K61" s="356">
        <f>IF(J61&lt;1,,$D$15)</f>
        <v>0</v>
      </c>
      <c r="L61" s="355">
        <f>ROUND(J61*(1+K61),0)</f>
        <v>0</v>
      </c>
      <c r="M61" s="356">
        <f>IF(L61&lt;1,,$D$15)</f>
        <v>0</v>
      </c>
      <c r="N61" s="355">
        <f t="shared" ref="N61:N72" si="27">IF($H$13+$H$14+$H$15=0,0,ROUND(L61*(1+M61),0))</f>
        <v>0</v>
      </c>
      <c r="O61" s="357" t="s">
        <v>139</v>
      </c>
      <c r="P61" s="358">
        <f>IF(AND(F61&lt;1,'Staffing Plan'!S67&gt;0),"error",'Staffing Plan'!S67)</f>
        <v>0</v>
      </c>
      <c r="Q61" s="349"/>
      <c r="R61" s="38"/>
      <c r="S61" s="359"/>
      <c r="T61" s="38"/>
      <c r="U61" s="38"/>
      <c r="V61" s="38"/>
      <c r="W61" s="38"/>
      <c r="X61" s="38"/>
      <c r="Y61" s="38"/>
      <c r="Z61" s="38"/>
      <c r="AA61" s="38"/>
      <c r="AB61" s="38"/>
      <c r="AC61" s="38"/>
      <c r="AD61" s="38"/>
      <c r="AE61" s="38"/>
      <c r="AF61" s="38"/>
      <c r="AG61" s="38"/>
      <c r="AH61" s="38"/>
      <c r="AI61" s="38"/>
      <c r="AJ61" s="38"/>
      <c r="AK61" s="38"/>
      <c r="AL61" s="38"/>
      <c r="AM61" s="38"/>
      <c r="AN61" s="38"/>
      <c r="AO61" s="38"/>
      <c r="AP61" s="38"/>
    </row>
    <row r="62" spans="1:42" s="32" customFormat="1" ht="13.2" x14ac:dyDescent="0.25">
      <c r="A62" s="375"/>
      <c r="B62" s="351">
        <f>'Staffing Plan'!B68</f>
        <v>0</v>
      </c>
      <c r="C62" s="351"/>
      <c r="D62" s="351"/>
      <c r="E62" s="352"/>
      <c r="F62" s="353">
        <f>IF(LEN(B62)=1, ,'Staffing Plan'!M68)</f>
        <v>0</v>
      </c>
      <c r="G62" s="354" t="s">
        <v>139</v>
      </c>
      <c r="H62" s="355">
        <f t="shared" ref="H62:H72" si="28">ROUND(F62*(1+$D$12)*(1+$D$13)+(F62*$D$14),0)</f>
        <v>0</v>
      </c>
      <c r="I62" s="356">
        <f>IF(H62&lt;1,,$D$15)</f>
        <v>0</v>
      </c>
      <c r="J62" s="355">
        <f t="shared" ref="J62:J72" si="29">ROUND(H62*(1+I62),0)</f>
        <v>0</v>
      </c>
      <c r="K62" s="356">
        <f>IF(J62&lt;1,,$D$15)</f>
        <v>0</v>
      </c>
      <c r="L62" s="355">
        <f t="shared" ref="L62:L72" si="30">ROUND(J62*(1+K62),0)</f>
        <v>0</v>
      </c>
      <c r="M62" s="356">
        <f>IF(L62&lt;1,,$D$15)</f>
        <v>0</v>
      </c>
      <c r="N62" s="355">
        <f t="shared" si="27"/>
        <v>0</v>
      </c>
      <c r="O62" s="357" t="s">
        <v>139</v>
      </c>
      <c r="P62" s="358">
        <f>IF(AND(F62&lt;1,'Staffing Plan'!S68&gt;0),"error",'Staffing Plan'!S68)</f>
        <v>0</v>
      </c>
      <c r="Q62" s="349"/>
      <c r="R62" s="38"/>
      <c r="S62" s="359"/>
      <c r="T62" s="360"/>
      <c r="U62" s="360"/>
      <c r="V62" s="38"/>
      <c r="W62" s="38"/>
      <c r="X62" s="38"/>
      <c r="Y62" s="38"/>
      <c r="Z62" s="38"/>
      <c r="AA62" s="38"/>
      <c r="AB62" s="38"/>
      <c r="AC62" s="38"/>
      <c r="AD62" s="38"/>
      <c r="AE62" s="38"/>
      <c r="AF62" s="38"/>
      <c r="AG62" s="38"/>
      <c r="AH62" s="38"/>
      <c r="AI62" s="38"/>
      <c r="AJ62" s="38"/>
      <c r="AK62" s="38"/>
      <c r="AL62" s="38"/>
      <c r="AM62" s="38"/>
      <c r="AN62" s="38"/>
      <c r="AO62" s="38"/>
      <c r="AP62" s="38"/>
    </row>
    <row r="63" spans="1:42" s="32" customFormat="1" ht="13.2" x14ac:dyDescent="0.25">
      <c r="A63" s="375"/>
      <c r="B63" s="351">
        <f>'Staffing Plan'!B69</f>
        <v>0</v>
      </c>
      <c r="C63" s="351"/>
      <c r="D63" s="351"/>
      <c r="E63" s="352"/>
      <c r="F63" s="353">
        <f>IF(LEN(B63)=1, ,'Staffing Plan'!M69)</f>
        <v>0</v>
      </c>
      <c r="G63" s="354" t="s">
        <v>139</v>
      </c>
      <c r="H63" s="355">
        <f t="shared" si="28"/>
        <v>0</v>
      </c>
      <c r="I63" s="356">
        <f t="shared" ref="I63:I64" si="31">IF(H63&lt;1,,$D$15)</f>
        <v>0</v>
      </c>
      <c r="J63" s="355">
        <f t="shared" si="29"/>
        <v>0</v>
      </c>
      <c r="K63" s="356">
        <f t="shared" ref="K63:K64" si="32">IF(J63&lt;1,,$D$15)</f>
        <v>0</v>
      </c>
      <c r="L63" s="355">
        <f t="shared" si="30"/>
        <v>0</v>
      </c>
      <c r="M63" s="356">
        <f t="shared" ref="M63:M64" si="33">IF(L63&lt;1,,$D$15)</f>
        <v>0</v>
      </c>
      <c r="N63" s="355">
        <f t="shared" si="27"/>
        <v>0</v>
      </c>
      <c r="O63" s="357" t="s">
        <v>139</v>
      </c>
      <c r="P63" s="358">
        <f>IF(AND(F63&lt;1,'Staffing Plan'!S69&gt;0),"error",'Staffing Plan'!S69)</f>
        <v>0</v>
      </c>
      <c r="Q63" s="349"/>
      <c r="R63" s="38"/>
      <c r="S63" s="359"/>
      <c r="T63" s="360"/>
      <c r="U63" s="360"/>
      <c r="V63" s="38"/>
      <c r="W63" s="38"/>
      <c r="X63" s="38"/>
      <c r="Y63" s="38"/>
      <c r="Z63" s="38"/>
      <c r="AA63" s="38"/>
      <c r="AB63" s="38"/>
      <c r="AC63" s="38"/>
      <c r="AD63" s="38"/>
      <c r="AE63" s="38"/>
      <c r="AF63" s="38"/>
      <c r="AG63" s="38"/>
      <c r="AH63" s="38"/>
      <c r="AI63" s="38"/>
      <c r="AJ63" s="38"/>
      <c r="AK63" s="38"/>
      <c r="AL63" s="38"/>
      <c r="AM63" s="38"/>
      <c r="AN63" s="38"/>
      <c r="AO63" s="38"/>
      <c r="AP63" s="38"/>
    </row>
    <row r="64" spans="1:42" s="32" customFormat="1" ht="13.2" x14ac:dyDescent="0.25">
      <c r="A64" s="375"/>
      <c r="B64" s="351">
        <f>'Staffing Plan'!B70</f>
        <v>0</v>
      </c>
      <c r="C64" s="351"/>
      <c r="D64" s="351"/>
      <c r="E64" s="352"/>
      <c r="F64" s="353">
        <f>IF(LEN(B64)=1, ,'Staffing Plan'!M70)</f>
        <v>0</v>
      </c>
      <c r="G64" s="354" t="s">
        <v>139</v>
      </c>
      <c r="H64" s="355">
        <f t="shared" si="28"/>
        <v>0</v>
      </c>
      <c r="I64" s="356">
        <f t="shared" si="31"/>
        <v>0</v>
      </c>
      <c r="J64" s="355">
        <f t="shared" si="29"/>
        <v>0</v>
      </c>
      <c r="K64" s="356">
        <f t="shared" si="32"/>
        <v>0</v>
      </c>
      <c r="L64" s="355">
        <f t="shared" si="30"/>
        <v>0</v>
      </c>
      <c r="M64" s="356">
        <f t="shared" si="33"/>
        <v>0</v>
      </c>
      <c r="N64" s="355">
        <f t="shared" si="27"/>
        <v>0</v>
      </c>
      <c r="O64" s="357" t="s">
        <v>139</v>
      </c>
      <c r="P64" s="358">
        <f>IF(AND(F64&lt;1,'Staffing Plan'!S70&gt;0),"error",'Staffing Plan'!S70)</f>
        <v>0</v>
      </c>
      <c r="Q64" s="349"/>
      <c r="R64" s="38"/>
      <c r="S64" s="359"/>
      <c r="T64" s="360"/>
      <c r="U64" s="360"/>
      <c r="V64" s="38"/>
      <c r="W64" s="38"/>
      <c r="X64" s="38"/>
      <c r="Y64" s="38"/>
      <c r="Z64" s="38"/>
      <c r="AA64" s="38"/>
      <c r="AB64" s="38"/>
      <c r="AC64" s="38"/>
      <c r="AD64" s="38"/>
      <c r="AE64" s="38"/>
      <c r="AF64" s="38"/>
      <c r="AG64" s="38"/>
      <c r="AH64" s="38"/>
      <c r="AI64" s="38"/>
      <c r="AJ64" s="38"/>
      <c r="AK64" s="38"/>
      <c r="AL64" s="38"/>
      <c r="AM64" s="38"/>
      <c r="AN64" s="38"/>
      <c r="AO64" s="38"/>
      <c r="AP64" s="38"/>
    </row>
    <row r="65" spans="1:42" s="32" customFormat="1" ht="13.2" x14ac:dyDescent="0.25">
      <c r="A65" s="375"/>
      <c r="B65" s="351">
        <f>'Staffing Plan'!B71</f>
        <v>0</v>
      </c>
      <c r="C65" s="351"/>
      <c r="D65" s="351"/>
      <c r="E65" s="352"/>
      <c r="F65" s="353">
        <f>IF(LEN(B65)=1, ,'Staffing Plan'!M71)</f>
        <v>0</v>
      </c>
      <c r="G65" s="354" t="s">
        <v>139</v>
      </c>
      <c r="H65" s="355">
        <f t="shared" si="28"/>
        <v>0</v>
      </c>
      <c r="I65" s="356">
        <f>IF(H65&lt;1,,$D$15)</f>
        <v>0</v>
      </c>
      <c r="J65" s="355">
        <f t="shared" si="29"/>
        <v>0</v>
      </c>
      <c r="K65" s="356">
        <f>IF(J65&lt;1,,$D$15)</f>
        <v>0</v>
      </c>
      <c r="L65" s="355">
        <f t="shared" si="30"/>
        <v>0</v>
      </c>
      <c r="M65" s="356">
        <f>IF(L65&lt;1,,$D$15)</f>
        <v>0</v>
      </c>
      <c r="N65" s="355">
        <f t="shared" si="27"/>
        <v>0</v>
      </c>
      <c r="O65" s="357" t="s">
        <v>139</v>
      </c>
      <c r="P65" s="358">
        <f>IF(AND(F65&lt;1,'Staffing Plan'!S71&gt;0),"error",'Staffing Plan'!S71)</f>
        <v>0</v>
      </c>
      <c r="Q65" s="349"/>
      <c r="R65" s="38"/>
      <c r="S65" s="359"/>
      <c r="T65" s="360"/>
      <c r="U65" s="360"/>
      <c r="V65" s="38"/>
      <c r="W65" s="38"/>
      <c r="X65" s="38"/>
      <c r="Y65" s="38"/>
      <c r="Z65" s="38"/>
      <c r="AA65" s="38"/>
      <c r="AB65" s="38"/>
      <c r="AC65" s="38"/>
      <c r="AD65" s="38"/>
      <c r="AE65" s="38"/>
      <c r="AF65" s="38"/>
      <c r="AG65" s="38"/>
      <c r="AH65" s="38"/>
      <c r="AI65" s="38"/>
      <c r="AJ65" s="38"/>
      <c r="AK65" s="38"/>
      <c r="AL65" s="38"/>
      <c r="AM65" s="38"/>
      <c r="AN65" s="38"/>
      <c r="AO65" s="38"/>
      <c r="AP65" s="38"/>
    </row>
    <row r="66" spans="1:42" s="32" customFormat="1" ht="13.2" x14ac:dyDescent="0.25">
      <c r="A66" s="375"/>
      <c r="B66" s="351">
        <f>'Staffing Plan'!B72</f>
        <v>0</v>
      </c>
      <c r="C66" s="351"/>
      <c r="D66" s="351"/>
      <c r="E66" s="352"/>
      <c r="F66" s="353">
        <f>IF(LEN(B66)=1, ,'Staffing Plan'!M72)</f>
        <v>0</v>
      </c>
      <c r="G66" s="354" t="s">
        <v>139</v>
      </c>
      <c r="H66" s="355">
        <f t="shared" si="28"/>
        <v>0</v>
      </c>
      <c r="I66" s="356">
        <f t="shared" ref="I66:I72" si="34">IF(H66&lt;1,,$D$15)</f>
        <v>0</v>
      </c>
      <c r="J66" s="355">
        <f t="shared" si="29"/>
        <v>0</v>
      </c>
      <c r="K66" s="356">
        <f t="shared" ref="K66:K72" si="35">IF(J66&lt;1,,$D$15)</f>
        <v>0</v>
      </c>
      <c r="L66" s="355">
        <f t="shared" si="30"/>
        <v>0</v>
      </c>
      <c r="M66" s="356">
        <f t="shared" ref="M66:M72" si="36">IF(L66&lt;1,,$D$15)</f>
        <v>0</v>
      </c>
      <c r="N66" s="355">
        <f t="shared" si="27"/>
        <v>0</v>
      </c>
      <c r="O66" s="357" t="s">
        <v>139</v>
      </c>
      <c r="P66" s="358">
        <f>IF(AND(F66&lt;1,'Staffing Plan'!S72&gt;0),"error",'Staffing Plan'!S72)</f>
        <v>0</v>
      </c>
      <c r="Q66" s="349"/>
      <c r="R66" s="38"/>
      <c r="S66" s="359"/>
      <c r="T66" s="360"/>
      <c r="U66" s="360"/>
      <c r="V66" s="38"/>
      <c r="W66" s="38"/>
      <c r="X66" s="38"/>
      <c r="Y66" s="38"/>
      <c r="Z66" s="38"/>
      <c r="AA66" s="38"/>
      <c r="AB66" s="38"/>
      <c r="AC66" s="38"/>
      <c r="AD66" s="38"/>
      <c r="AE66" s="38"/>
      <c r="AF66" s="38"/>
      <c r="AG66" s="38"/>
      <c r="AH66" s="38"/>
      <c r="AI66" s="38"/>
      <c r="AJ66" s="38"/>
      <c r="AK66" s="38"/>
      <c r="AL66" s="38"/>
      <c r="AM66" s="38"/>
      <c r="AN66" s="38"/>
      <c r="AO66" s="38"/>
      <c r="AP66" s="38"/>
    </row>
    <row r="67" spans="1:42" s="32" customFormat="1" ht="13.2" x14ac:dyDescent="0.25">
      <c r="A67" s="375"/>
      <c r="B67" s="351">
        <f>'Staffing Plan'!B73</f>
        <v>0</v>
      </c>
      <c r="C67" s="351"/>
      <c r="D67" s="351"/>
      <c r="E67" s="352"/>
      <c r="F67" s="353">
        <f>IF(LEN(B67)=1, ,'Staffing Plan'!M73)</f>
        <v>0</v>
      </c>
      <c r="G67" s="354" t="s">
        <v>139</v>
      </c>
      <c r="H67" s="355">
        <f t="shared" si="28"/>
        <v>0</v>
      </c>
      <c r="I67" s="356">
        <f t="shared" si="34"/>
        <v>0</v>
      </c>
      <c r="J67" s="355">
        <f t="shared" si="29"/>
        <v>0</v>
      </c>
      <c r="K67" s="356">
        <f t="shared" si="35"/>
        <v>0</v>
      </c>
      <c r="L67" s="355">
        <f t="shared" si="30"/>
        <v>0</v>
      </c>
      <c r="M67" s="356">
        <f t="shared" si="36"/>
        <v>0</v>
      </c>
      <c r="N67" s="355">
        <f t="shared" si="27"/>
        <v>0</v>
      </c>
      <c r="O67" s="357" t="s">
        <v>139</v>
      </c>
      <c r="P67" s="358">
        <f>IF(AND(F67&lt;1,'Staffing Plan'!S73&gt;0),"error",'Staffing Plan'!S73)</f>
        <v>0</v>
      </c>
      <c r="Q67" s="349"/>
      <c r="R67" s="38"/>
      <c r="S67" s="359"/>
      <c r="T67" s="360"/>
      <c r="U67" s="360"/>
      <c r="V67" s="38"/>
      <c r="W67" s="38"/>
      <c r="X67" s="38"/>
      <c r="Y67" s="38"/>
      <c r="Z67" s="38"/>
      <c r="AA67" s="38"/>
      <c r="AB67" s="38"/>
      <c r="AC67" s="38"/>
      <c r="AD67" s="38"/>
      <c r="AE67" s="38"/>
      <c r="AF67" s="38"/>
      <c r="AG67" s="38"/>
      <c r="AH67" s="38"/>
      <c r="AI67" s="38"/>
      <c r="AJ67" s="38"/>
      <c r="AK67" s="38"/>
      <c r="AL67" s="38"/>
      <c r="AM67" s="38"/>
      <c r="AN67" s="38"/>
      <c r="AO67" s="38"/>
      <c r="AP67" s="38"/>
    </row>
    <row r="68" spans="1:42" s="32" customFormat="1" ht="13.2" x14ac:dyDescent="0.25">
      <c r="A68" s="375"/>
      <c r="B68" s="351">
        <f>'Staffing Plan'!B74</f>
        <v>0</v>
      </c>
      <c r="C68" s="351"/>
      <c r="D68" s="351"/>
      <c r="E68" s="352"/>
      <c r="F68" s="353">
        <f>IF(LEN(B68)=1, ,'Staffing Plan'!M74)</f>
        <v>0</v>
      </c>
      <c r="G68" s="354" t="s">
        <v>139</v>
      </c>
      <c r="H68" s="355">
        <f t="shared" si="28"/>
        <v>0</v>
      </c>
      <c r="I68" s="356">
        <f t="shared" si="34"/>
        <v>0</v>
      </c>
      <c r="J68" s="355">
        <f t="shared" si="29"/>
        <v>0</v>
      </c>
      <c r="K68" s="356">
        <f t="shared" si="35"/>
        <v>0</v>
      </c>
      <c r="L68" s="355">
        <f t="shared" si="30"/>
        <v>0</v>
      </c>
      <c r="M68" s="356">
        <f t="shared" si="36"/>
        <v>0</v>
      </c>
      <c r="N68" s="355">
        <f t="shared" si="27"/>
        <v>0</v>
      </c>
      <c r="O68" s="357" t="s">
        <v>139</v>
      </c>
      <c r="P68" s="358">
        <f>IF(AND(F68&lt;1,'Staffing Plan'!S74&gt;0),"error",'Staffing Plan'!S74)</f>
        <v>0</v>
      </c>
      <c r="Q68" s="349"/>
      <c r="R68" s="38"/>
      <c r="S68" s="359"/>
      <c r="T68" s="360"/>
      <c r="U68" s="360"/>
      <c r="V68" s="38"/>
      <c r="W68" s="38"/>
      <c r="X68" s="38"/>
      <c r="Y68" s="38"/>
      <c r="Z68" s="38"/>
      <c r="AA68" s="38"/>
      <c r="AB68" s="38"/>
      <c r="AC68" s="38"/>
      <c r="AD68" s="38"/>
      <c r="AE68" s="38"/>
      <c r="AF68" s="38"/>
      <c r="AG68" s="38"/>
      <c r="AH68" s="38"/>
      <c r="AI68" s="38"/>
      <c r="AJ68" s="38"/>
      <c r="AK68" s="38"/>
      <c r="AL68" s="38"/>
      <c r="AM68" s="38"/>
      <c r="AN68" s="38"/>
      <c r="AO68" s="38"/>
      <c r="AP68" s="38"/>
    </row>
    <row r="69" spans="1:42" s="32" customFormat="1" ht="13.2" x14ac:dyDescent="0.25">
      <c r="A69" s="375"/>
      <c r="B69" s="351">
        <f>'Staffing Plan'!B75</f>
        <v>0</v>
      </c>
      <c r="C69" s="351"/>
      <c r="D69" s="351"/>
      <c r="E69" s="352"/>
      <c r="F69" s="353">
        <f>IF(LEN(B69)=1, ,'Staffing Plan'!M75)</f>
        <v>0</v>
      </c>
      <c r="G69" s="354" t="s">
        <v>139</v>
      </c>
      <c r="H69" s="355">
        <f t="shared" si="28"/>
        <v>0</v>
      </c>
      <c r="I69" s="356">
        <f t="shared" si="34"/>
        <v>0</v>
      </c>
      <c r="J69" s="355">
        <f t="shared" si="29"/>
        <v>0</v>
      </c>
      <c r="K69" s="356">
        <f t="shared" si="35"/>
        <v>0</v>
      </c>
      <c r="L69" s="355">
        <f t="shared" si="30"/>
        <v>0</v>
      </c>
      <c r="M69" s="356">
        <f t="shared" si="36"/>
        <v>0</v>
      </c>
      <c r="N69" s="355">
        <f t="shared" si="27"/>
        <v>0</v>
      </c>
      <c r="O69" s="357" t="s">
        <v>139</v>
      </c>
      <c r="P69" s="358">
        <f>IF(AND(F69&lt;1,'Staffing Plan'!S75&gt;0),"error",'Staffing Plan'!S75)</f>
        <v>0</v>
      </c>
      <c r="Q69" s="349"/>
      <c r="R69" s="38"/>
      <c r="S69" s="359"/>
      <c r="T69" s="360"/>
      <c r="U69" s="360"/>
      <c r="V69" s="38"/>
      <c r="W69" s="38"/>
      <c r="X69" s="38"/>
      <c r="Y69" s="38"/>
      <c r="Z69" s="38"/>
      <c r="AA69" s="38"/>
      <c r="AB69" s="38"/>
      <c r="AC69" s="38"/>
      <c r="AD69" s="38"/>
      <c r="AE69" s="38"/>
      <c r="AF69" s="38"/>
      <c r="AG69" s="38"/>
      <c r="AH69" s="38"/>
      <c r="AI69" s="38"/>
      <c r="AJ69" s="38"/>
      <c r="AK69" s="38"/>
      <c r="AL69" s="38"/>
      <c r="AM69" s="38"/>
      <c r="AN69" s="38"/>
      <c r="AO69" s="38"/>
      <c r="AP69" s="38"/>
    </row>
    <row r="70" spans="1:42" s="32" customFormat="1" ht="13.2" x14ac:dyDescent="0.25">
      <c r="A70" s="375"/>
      <c r="B70" s="351">
        <f>'Staffing Plan'!B76</f>
        <v>0</v>
      </c>
      <c r="C70" s="351"/>
      <c r="D70" s="351"/>
      <c r="E70" s="352"/>
      <c r="F70" s="353">
        <f>IF(LEN(B70)=1, ,'Staffing Plan'!M76)</f>
        <v>0</v>
      </c>
      <c r="G70" s="354" t="s">
        <v>139</v>
      </c>
      <c r="H70" s="355">
        <f t="shared" si="28"/>
        <v>0</v>
      </c>
      <c r="I70" s="356">
        <f t="shared" si="34"/>
        <v>0</v>
      </c>
      <c r="J70" s="355">
        <f t="shared" si="29"/>
        <v>0</v>
      </c>
      <c r="K70" s="356">
        <f t="shared" si="35"/>
        <v>0</v>
      </c>
      <c r="L70" s="355">
        <f t="shared" si="30"/>
        <v>0</v>
      </c>
      <c r="M70" s="356">
        <f t="shared" si="36"/>
        <v>0</v>
      </c>
      <c r="N70" s="355">
        <f t="shared" si="27"/>
        <v>0</v>
      </c>
      <c r="O70" s="357" t="s">
        <v>139</v>
      </c>
      <c r="P70" s="358">
        <f>IF(AND(F70&lt;1,'Staffing Plan'!S76&gt;0),"error",'Staffing Plan'!S76)</f>
        <v>0</v>
      </c>
      <c r="Q70" s="349"/>
      <c r="R70" s="38"/>
      <c r="S70" s="359"/>
      <c r="T70" s="360"/>
      <c r="U70" s="360"/>
      <c r="V70" s="38"/>
      <c r="W70" s="38"/>
      <c r="X70" s="38"/>
      <c r="Y70" s="38"/>
      <c r="Z70" s="38"/>
      <c r="AA70" s="38"/>
      <c r="AB70" s="38"/>
      <c r="AC70" s="38"/>
      <c r="AD70" s="38"/>
      <c r="AE70" s="38"/>
      <c r="AF70" s="38"/>
      <c r="AG70" s="38"/>
      <c r="AH70" s="38"/>
      <c r="AI70" s="38"/>
      <c r="AJ70" s="38"/>
      <c r="AK70" s="38"/>
      <c r="AL70" s="38"/>
      <c r="AM70" s="38"/>
      <c r="AN70" s="38"/>
      <c r="AO70" s="38"/>
      <c r="AP70" s="38"/>
    </row>
    <row r="71" spans="1:42" s="32" customFormat="1" ht="13.2" x14ac:dyDescent="0.25">
      <c r="A71" s="375"/>
      <c r="B71" s="351">
        <f>'Staffing Plan'!B77</f>
        <v>0</v>
      </c>
      <c r="C71" s="351"/>
      <c r="D71" s="351"/>
      <c r="E71" s="352"/>
      <c r="F71" s="353">
        <f>IF(LEN(B71)=1, ,'Staffing Plan'!M77)</f>
        <v>0</v>
      </c>
      <c r="G71" s="354" t="s">
        <v>139</v>
      </c>
      <c r="H71" s="355">
        <f t="shared" si="28"/>
        <v>0</v>
      </c>
      <c r="I71" s="356">
        <f t="shared" si="34"/>
        <v>0</v>
      </c>
      <c r="J71" s="355">
        <f t="shared" si="29"/>
        <v>0</v>
      </c>
      <c r="K71" s="356">
        <f t="shared" si="35"/>
        <v>0</v>
      </c>
      <c r="L71" s="355">
        <f t="shared" si="30"/>
        <v>0</v>
      </c>
      <c r="M71" s="356">
        <f t="shared" si="36"/>
        <v>0</v>
      </c>
      <c r="N71" s="355">
        <f t="shared" si="27"/>
        <v>0</v>
      </c>
      <c r="O71" s="357" t="s">
        <v>139</v>
      </c>
      <c r="P71" s="358">
        <f>IF(AND(F71&lt;1,'Staffing Plan'!S77&gt;0),"error",'Staffing Plan'!S77)</f>
        <v>0</v>
      </c>
      <c r="Q71" s="349"/>
      <c r="R71" s="38"/>
      <c r="S71" s="359"/>
      <c r="T71" s="360"/>
      <c r="U71" s="360"/>
      <c r="V71" s="38"/>
      <c r="W71" s="38"/>
      <c r="X71" s="38"/>
      <c r="Y71" s="38"/>
      <c r="Z71" s="38"/>
      <c r="AA71" s="38"/>
      <c r="AB71" s="38"/>
      <c r="AC71" s="38"/>
      <c r="AD71" s="38"/>
      <c r="AE71" s="38"/>
      <c r="AF71" s="38"/>
      <c r="AG71" s="38"/>
      <c r="AH71" s="38"/>
      <c r="AI71" s="38"/>
      <c r="AJ71" s="38"/>
      <c r="AK71" s="38"/>
      <c r="AL71" s="38"/>
      <c r="AM71" s="38"/>
      <c r="AN71" s="38"/>
      <c r="AO71" s="38"/>
      <c r="AP71" s="38"/>
    </row>
    <row r="72" spans="1:42" s="32" customFormat="1" ht="13.2" x14ac:dyDescent="0.25">
      <c r="A72" s="375"/>
      <c r="B72" s="351">
        <f>'Staffing Plan'!B78</f>
        <v>0</v>
      </c>
      <c r="C72" s="351"/>
      <c r="D72" s="351"/>
      <c r="E72" s="352"/>
      <c r="F72" s="353">
        <f>IF(LEN(B72)=1, ,'Staffing Plan'!M78)</f>
        <v>0</v>
      </c>
      <c r="G72" s="354" t="s">
        <v>139</v>
      </c>
      <c r="H72" s="355">
        <f t="shared" si="28"/>
        <v>0</v>
      </c>
      <c r="I72" s="356">
        <f t="shared" si="34"/>
        <v>0</v>
      </c>
      <c r="J72" s="355">
        <f t="shared" si="29"/>
        <v>0</v>
      </c>
      <c r="K72" s="356">
        <f t="shared" si="35"/>
        <v>0</v>
      </c>
      <c r="L72" s="355">
        <f t="shared" si="30"/>
        <v>0</v>
      </c>
      <c r="M72" s="356">
        <f t="shared" si="36"/>
        <v>0</v>
      </c>
      <c r="N72" s="355">
        <f t="shared" si="27"/>
        <v>0</v>
      </c>
      <c r="O72" s="357" t="s">
        <v>139</v>
      </c>
      <c r="P72" s="358">
        <f>IF(AND(F72&lt;1,'Staffing Plan'!S78&gt;0),"error",'Staffing Plan'!S78)</f>
        <v>0</v>
      </c>
      <c r="Q72" s="349"/>
      <c r="R72" s="38"/>
      <c r="S72" s="359"/>
      <c r="T72" s="360"/>
      <c r="U72" s="360"/>
      <c r="V72" s="38"/>
      <c r="W72" s="38"/>
      <c r="X72" s="38"/>
      <c r="Y72" s="38"/>
      <c r="Z72" s="38"/>
      <c r="AA72" s="38"/>
      <c r="AB72" s="38"/>
      <c r="AC72" s="38"/>
      <c r="AD72" s="38"/>
      <c r="AE72" s="38"/>
      <c r="AF72" s="38"/>
      <c r="AG72" s="38"/>
      <c r="AH72" s="38"/>
      <c r="AI72" s="38"/>
      <c r="AJ72" s="38"/>
      <c r="AK72" s="38"/>
      <c r="AL72" s="38"/>
      <c r="AM72" s="38"/>
      <c r="AN72" s="38"/>
      <c r="AO72" s="38"/>
      <c r="AP72" s="38"/>
    </row>
    <row r="73" spans="1:42" s="32" customFormat="1" ht="13.8" thickBot="1" x14ac:dyDescent="0.3">
      <c r="A73" s="376"/>
      <c r="B73" s="377"/>
      <c r="C73" s="377"/>
      <c r="D73" s="377"/>
      <c r="E73" s="363" t="s">
        <v>145</v>
      </c>
      <c r="F73" s="364">
        <f>ROUND(($H$12*H73+$H$13*J73+$H$14*L73+$H$15*N73),2)</f>
        <v>0</v>
      </c>
      <c r="G73" s="365" t="s">
        <v>139</v>
      </c>
      <c r="H73" s="366">
        <f>ROUND(H61*$P61+H62*$P62+H63*$P63+H64*$P64+H65*$P65+H66*$P66+H67*$P67+H68*$P68+H69*$P69+H70*$P70+H71*$P71+H72*$P72,2)</f>
        <v>0</v>
      </c>
      <c r="I73" s="378"/>
      <c r="J73" s="366">
        <f>ROUND(J61*$P61+J62*$P62+J63*$P63+J64*$P64+J65*$P65+J66*$P66+J67*$P67+J68*$P68+J69*$P69+J70*$P70+J71*$P71+J72*$P72,2)</f>
        <v>0</v>
      </c>
      <c r="K73" s="378"/>
      <c r="L73" s="366">
        <f>ROUND(L61*$P61+L62*$P62+L63*$P63+L64*$P64+L65*$P65+L66*$P66+L67*$P67+L68*$P68+L69*$P69+L70*$P70+L71*$P71+L72*$P72,2)</f>
        <v>0</v>
      </c>
      <c r="M73" s="379"/>
      <c r="N73" s="366">
        <f>ROUND(N61*$P61+N62*$P62+N63*$P63+N64*$P64+N65*$P65+N66*$P66+N67*$P67+N68*$P68+N69*$P69+N70*$P70+N71*$P71+N72*$P72,2)</f>
        <v>0</v>
      </c>
      <c r="O73" s="369" t="s">
        <v>139</v>
      </c>
      <c r="P73" s="370">
        <f>IF(SUM(P61:P72)*100=100,,IF(AND(SUM(P61:P72)=0,SUM(F61:F72)=0),0,"Sum must = 100%"))</f>
        <v>0</v>
      </c>
      <c r="Q73" s="371"/>
      <c r="R73" s="38"/>
      <c r="S73" s="372"/>
      <c r="T73" s="373"/>
      <c r="U73" s="373"/>
      <c r="V73" s="38"/>
      <c r="W73" s="38"/>
      <c r="X73" s="38"/>
      <c r="Y73" s="38"/>
      <c r="Z73" s="38"/>
      <c r="AA73" s="38"/>
      <c r="AB73" s="38"/>
      <c r="AC73" s="38"/>
      <c r="AD73" s="38"/>
      <c r="AE73" s="38"/>
      <c r="AF73" s="38"/>
      <c r="AG73" s="38"/>
      <c r="AH73" s="38"/>
      <c r="AI73" s="38"/>
      <c r="AJ73" s="38"/>
      <c r="AK73" s="38"/>
      <c r="AL73" s="38"/>
      <c r="AM73" s="38"/>
      <c r="AN73" s="38"/>
      <c r="AO73" s="38"/>
      <c r="AP73" s="38"/>
    </row>
    <row r="74" spans="1:42" s="33" customFormat="1" ht="13.2" x14ac:dyDescent="0.25">
      <c r="A74" s="344" t="str">
        <f>'Staffing Plan'!K17</f>
        <v>Designer</v>
      </c>
      <c r="B74" s="345"/>
      <c r="C74" s="345"/>
      <c r="D74" s="345"/>
      <c r="E74" s="345"/>
      <c r="F74" s="345"/>
      <c r="G74" s="346" t="s">
        <v>139</v>
      </c>
      <c r="H74" s="345"/>
      <c r="I74" s="374"/>
      <c r="J74" s="345"/>
      <c r="K74" s="374"/>
      <c r="L74" s="345"/>
      <c r="M74" s="374"/>
      <c r="N74" s="345"/>
      <c r="O74" s="348" t="s">
        <v>139</v>
      </c>
      <c r="P74" s="345"/>
      <c r="Q74" s="349"/>
      <c r="R74" s="30"/>
      <c r="S74" s="372"/>
      <c r="T74" s="30"/>
      <c r="U74" s="30"/>
      <c r="V74" s="30"/>
      <c r="W74" s="30"/>
      <c r="X74" s="30"/>
      <c r="Y74" s="30"/>
      <c r="Z74" s="30"/>
      <c r="AA74" s="30"/>
      <c r="AB74" s="30"/>
      <c r="AC74" s="30"/>
      <c r="AD74" s="30"/>
      <c r="AE74" s="30"/>
      <c r="AF74" s="30"/>
      <c r="AG74" s="30"/>
      <c r="AH74" s="30"/>
      <c r="AI74" s="30"/>
      <c r="AJ74" s="30"/>
      <c r="AK74" s="30"/>
      <c r="AL74" s="30"/>
      <c r="AM74" s="30"/>
      <c r="AN74" s="30"/>
      <c r="AO74" s="30"/>
      <c r="AP74" s="30"/>
    </row>
    <row r="75" spans="1:42" s="32" customFormat="1" ht="13.2" x14ac:dyDescent="0.25">
      <c r="A75" s="375"/>
      <c r="B75" s="351">
        <f>'Staffing Plan'!B81</f>
        <v>0</v>
      </c>
      <c r="C75" s="351"/>
      <c r="D75" s="351"/>
      <c r="E75" s="352"/>
      <c r="F75" s="353">
        <f>IF(LEN(B75)=1, ,'Staffing Plan'!M81)</f>
        <v>0</v>
      </c>
      <c r="G75" s="354" t="s">
        <v>139</v>
      </c>
      <c r="H75" s="355">
        <f>ROUND(F75*(1+$D$12)*(1+$D$13)+(F75*$D$14),0)</f>
        <v>0</v>
      </c>
      <c r="I75" s="356">
        <f>IF(H75&lt;1,,$D$15)</f>
        <v>0</v>
      </c>
      <c r="J75" s="355">
        <f>ROUND(H75*(1+I75),0)</f>
        <v>0</v>
      </c>
      <c r="K75" s="356">
        <f>IF(J75&lt;1,,$D$15)</f>
        <v>0</v>
      </c>
      <c r="L75" s="355">
        <f>ROUND(J75*(1+K75),0)</f>
        <v>0</v>
      </c>
      <c r="M75" s="356">
        <f>IF(L75&lt;1,,$D$15)</f>
        <v>0</v>
      </c>
      <c r="N75" s="355">
        <f t="shared" ref="N75:N86" si="37">IF($H$13+$H$14+$H$15=0,0,ROUND(L75*(1+M75),0))</f>
        <v>0</v>
      </c>
      <c r="O75" s="357" t="s">
        <v>139</v>
      </c>
      <c r="P75" s="358">
        <f>IF(AND(F75&lt;1,'Staffing Plan'!S81&gt;0),"error",'Staffing Plan'!S81)</f>
        <v>0</v>
      </c>
      <c r="Q75" s="349"/>
      <c r="R75" s="38"/>
      <c r="S75" s="359"/>
      <c r="T75" s="38"/>
      <c r="U75" s="38"/>
      <c r="V75" s="38"/>
      <c r="W75" s="38"/>
      <c r="X75" s="38"/>
      <c r="Y75" s="38"/>
      <c r="Z75" s="38"/>
      <c r="AA75" s="38"/>
      <c r="AB75" s="38"/>
      <c r="AC75" s="38"/>
      <c r="AD75" s="38"/>
      <c r="AE75" s="38"/>
      <c r="AF75" s="38"/>
      <c r="AG75" s="38"/>
      <c r="AH75" s="38"/>
      <c r="AI75" s="38"/>
      <c r="AJ75" s="38"/>
      <c r="AK75" s="38"/>
      <c r="AL75" s="38"/>
      <c r="AM75" s="38"/>
      <c r="AN75" s="38"/>
      <c r="AO75" s="38"/>
      <c r="AP75" s="38"/>
    </row>
    <row r="76" spans="1:42" s="32" customFormat="1" ht="13.2" x14ac:dyDescent="0.25">
      <c r="A76" s="375"/>
      <c r="B76" s="351">
        <f>'Staffing Plan'!B82</f>
        <v>0</v>
      </c>
      <c r="C76" s="351"/>
      <c r="D76" s="351"/>
      <c r="E76" s="352"/>
      <c r="F76" s="353">
        <f>IF(LEN(B76)=1, ,'Staffing Plan'!M82)</f>
        <v>0</v>
      </c>
      <c r="G76" s="354" t="s">
        <v>139</v>
      </c>
      <c r="H76" s="355">
        <f t="shared" ref="H76:H86" si="38">ROUND(F76*(1+$D$12)*(1+$D$13)+(F76*$D$14),0)</f>
        <v>0</v>
      </c>
      <c r="I76" s="356">
        <f>IF(H76&lt;1,,$D$15)</f>
        <v>0</v>
      </c>
      <c r="J76" s="355">
        <f t="shared" ref="J76:J86" si="39">ROUND(H76*(1+I76),0)</f>
        <v>0</v>
      </c>
      <c r="K76" s="356">
        <f>IF(J76&lt;1,,$D$15)</f>
        <v>0</v>
      </c>
      <c r="L76" s="355">
        <f t="shared" ref="L76:L86" si="40">ROUND(J76*(1+K76),0)</f>
        <v>0</v>
      </c>
      <c r="M76" s="356">
        <f>IF(L76&lt;1,,$D$15)</f>
        <v>0</v>
      </c>
      <c r="N76" s="355">
        <f t="shared" si="37"/>
        <v>0</v>
      </c>
      <c r="O76" s="357" t="s">
        <v>139</v>
      </c>
      <c r="P76" s="358">
        <f>IF(AND(F76&lt;1,'Staffing Plan'!S82&gt;0),"error",'Staffing Plan'!S82)</f>
        <v>0</v>
      </c>
      <c r="Q76" s="349"/>
      <c r="R76" s="38"/>
      <c r="S76" s="359"/>
      <c r="T76" s="360"/>
      <c r="U76" s="360"/>
      <c r="V76" s="38"/>
      <c r="W76" s="38"/>
      <c r="X76" s="38"/>
      <c r="Y76" s="38"/>
      <c r="Z76" s="38"/>
      <c r="AA76" s="38"/>
      <c r="AB76" s="38"/>
      <c r="AC76" s="38"/>
      <c r="AD76" s="38"/>
      <c r="AE76" s="38"/>
      <c r="AF76" s="38"/>
      <c r="AG76" s="38"/>
      <c r="AH76" s="38"/>
      <c r="AI76" s="38"/>
      <c r="AJ76" s="38"/>
      <c r="AK76" s="38"/>
      <c r="AL76" s="38"/>
      <c r="AM76" s="38"/>
      <c r="AN76" s="38"/>
      <c r="AO76" s="38"/>
      <c r="AP76" s="38"/>
    </row>
    <row r="77" spans="1:42" s="32" customFormat="1" ht="13.2" x14ac:dyDescent="0.25">
      <c r="A77" s="375"/>
      <c r="B77" s="351">
        <f>'Staffing Plan'!B83</f>
        <v>0</v>
      </c>
      <c r="C77" s="351"/>
      <c r="D77" s="351"/>
      <c r="E77" s="352"/>
      <c r="F77" s="353">
        <f>IF(LEN(B77)=1, ,'Staffing Plan'!M83)</f>
        <v>0</v>
      </c>
      <c r="G77" s="354" t="s">
        <v>139</v>
      </c>
      <c r="H77" s="355">
        <f t="shared" si="38"/>
        <v>0</v>
      </c>
      <c r="I77" s="356">
        <f t="shared" ref="I77:I78" si="41">IF(H77&lt;1,,$D$15)</f>
        <v>0</v>
      </c>
      <c r="J77" s="355">
        <f t="shared" si="39"/>
        <v>0</v>
      </c>
      <c r="K77" s="356">
        <f t="shared" ref="K77:K78" si="42">IF(J77&lt;1,,$D$15)</f>
        <v>0</v>
      </c>
      <c r="L77" s="355">
        <f t="shared" si="40"/>
        <v>0</v>
      </c>
      <c r="M77" s="356">
        <f t="shared" ref="M77:M78" si="43">IF(L77&lt;1,,$D$15)</f>
        <v>0</v>
      </c>
      <c r="N77" s="355">
        <f t="shared" si="37"/>
        <v>0</v>
      </c>
      <c r="O77" s="357" t="s">
        <v>139</v>
      </c>
      <c r="P77" s="358">
        <f>IF(AND(F77&lt;1,'Staffing Plan'!S83&gt;0),"error",'Staffing Plan'!S83)</f>
        <v>0</v>
      </c>
      <c r="Q77" s="349"/>
      <c r="R77" s="38"/>
      <c r="S77" s="359"/>
      <c r="T77" s="360"/>
      <c r="U77" s="360"/>
      <c r="V77" s="38"/>
      <c r="W77" s="38"/>
      <c r="X77" s="38"/>
      <c r="Y77" s="38"/>
      <c r="Z77" s="38"/>
      <c r="AA77" s="38"/>
      <c r="AB77" s="38"/>
      <c r="AC77" s="38"/>
      <c r="AD77" s="38"/>
      <c r="AE77" s="38"/>
      <c r="AF77" s="38"/>
      <c r="AG77" s="38"/>
      <c r="AH77" s="38"/>
      <c r="AI77" s="38"/>
      <c r="AJ77" s="38"/>
      <c r="AK77" s="38"/>
      <c r="AL77" s="38"/>
      <c r="AM77" s="38"/>
      <c r="AN77" s="38"/>
      <c r="AO77" s="38"/>
      <c r="AP77" s="38"/>
    </row>
    <row r="78" spans="1:42" s="32" customFormat="1" ht="13.2" x14ac:dyDescent="0.25">
      <c r="A78" s="375"/>
      <c r="B78" s="351">
        <f>'Staffing Plan'!B84</f>
        <v>0</v>
      </c>
      <c r="C78" s="351"/>
      <c r="D78" s="351"/>
      <c r="E78" s="352"/>
      <c r="F78" s="353">
        <f>IF(LEN(B78)=1, ,'Staffing Plan'!M84)</f>
        <v>0</v>
      </c>
      <c r="G78" s="354" t="s">
        <v>139</v>
      </c>
      <c r="H78" s="355">
        <f t="shared" si="38"/>
        <v>0</v>
      </c>
      <c r="I78" s="356">
        <f t="shared" si="41"/>
        <v>0</v>
      </c>
      <c r="J78" s="355">
        <f t="shared" si="39"/>
        <v>0</v>
      </c>
      <c r="K78" s="356">
        <f t="shared" si="42"/>
        <v>0</v>
      </c>
      <c r="L78" s="355">
        <f t="shared" si="40"/>
        <v>0</v>
      </c>
      <c r="M78" s="356">
        <f t="shared" si="43"/>
        <v>0</v>
      </c>
      <c r="N78" s="355">
        <f t="shared" si="37"/>
        <v>0</v>
      </c>
      <c r="O78" s="357" t="s">
        <v>139</v>
      </c>
      <c r="P78" s="358">
        <f>IF(AND(F78&lt;1,'Staffing Plan'!S84&gt;0),"error",'Staffing Plan'!S84)</f>
        <v>0</v>
      </c>
      <c r="Q78" s="349"/>
      <c r="R78" s="38"/>
      <c r="S78" s="359"/>
      <c r="T78" s="360"/>
      <c r="U78" s="360"/>
      <c r="V78" s="38"/>
      <c r="W78" s="38"/>
      <c r="X78" s="38"/>
      <c r="Y78" s="38"/>
      <c r="Z78" s="38"/>
      <c r="AA78" s="38"/>
      <c r="AB78" s="38"/>
      <c r="AC78" s="38"/>
      <c r="AD78" s="38"/>
      <c r="AE78" s="38"/>
      <c r="AF78" s="38"/>
      <c r="AG78" s="38"/>
      <c r="AH78" s="38"/>
      <c r="AI78" s="38"/>
      <c r="AJ78" s="38"/>
      <c r="AK78" s="38"/>
      <c r="AL78" s="38"/>
      <c r="AM78" s="38"/>
      <c r="AN78" s="38"/>
      <c r="AO78" s="38"/>
      <c r="AP78" s="38"/>
    </row>
    <row r="79" spans="1:42" s="32" customFormat="1" ht="13.2" x14ac:dyDescent="0.25">
      <c r="A79" s="375"/>
      <c r="B79" s="351">
        <f>'Staffing Plan'!B85</f>
        <v>0</v>
      </c>
      <c r="C79" s="351"/>
      <c r="D79" s="351"/>
      <c r="E79" s="352"/>
      <c r="F79" s="353">
        <f>IF(LEN(B79)=1, ,'Staffing Plan'!M85)</f>
        <v>0</v>
      </c>
      <c r="G79" s="354" t="s">
        <v>139</v>
      </c>
      <c r="H79" s="355">
        <f t="shared" si="38"/>
        <v>0</v>
      </c>
      <c r="I79" s="356">
        <f>IF(H79&lt;1,,$D$15)</f>
        <v>0</v>
      </c>
      <c r="J79" s="355">
        <f t="shared" si="39"/>
        <v>0</v>
      </c>
      <c r="K79" s="356">
        <f>IF(J79&lt;1,,$D$15)</f>
        <v>0</v>
      </c>
      <c r="L79" s="355">
        <f t="shared" si="40"/>
        <v>0</v>
      </c>
      <c r="M79" s="356">
        <f>IF(L79&lt;1,,$D$15)</f>
        <v>0</v>
      </c>
      <c r="N79" s="355">
        <f t="shared" si="37"/>
        <v>0</v>
      </c>
      <c r="O79" s="357" t="s">
        <v>139</v>
      </c>
      <c r="P79" s="358">
        <f>IF(AND(F79&lt;1,'Staffing Plan'!S85&gt;0),"error",'Staffing Plan'!S85)</f>
        <v>0</v>
      </c>
      <c r="Q79" s="349"/>
      <c r="R79" s="38"/>
      <c r="S79" s="359"/>
      <c r="T79" s="360"/>
      <c r="U79" s="360"/>
      <c r="V79" s="38"/>
      <c r="W79" s="38"/>
      <c r="X79" s="38"/>
      <c r="Y79" s="38"/>
      <c r="Z79" s="38"/>
      <c r="AA79" s="38"/>
      <c r="AB79" s="38"/>
      <c r="AC79" s="38"/>
      <c r="AD79" s="38"/>
      <c r="AE79" s="38"/>
      <c r="AF79" s="38"/>
      <c r="AG79" s="38"/>
      <c r="AH79" s="38"/>
      <c r="AI79" s="38"/>
      <c r="AJ79" s="38"/>
      <c r="AK79" s="38"/>
      <c r="AL79" s="38"/>
      <c r="AM79" s="38"/>
      <c r="AN79" s="38"/>
      <c r="AO79" s="38"/>
      <c r="AP79" s="38"/>
    </row>
    <row r="80" spans="1:42" s="32" customFormat="1" ht="13.2" x14ac:dyDescent="0.25">
      <c r="A80" s="375"/>
      <c r="B80" s="351">
        <f>'Staffing Plan'!B86</f>
        <v>0</v>
      </c>
      <c r="C80" s="351"/>
      <c r="D80" s="351"/>
      <c r="E80" s="352"/>
      <c r="F80" s="353">
        <f>IF(LEN(B80)=1, ,'Staffing Plan'!M86)</f>
        <v>0</v>
      </c>
      <c r="G80" s="354" t="s">
        <v>139</v>
      </c>
      <c r="H80" s="355">
        <f t="shared" si="38"/>
        <v>0</v>
      </c>
      <c r="I80" s="356">
        <f t="shared" ref="I80:I86" si="44">IF(H80&lt;1,,$D$15)</f>
        <v>0</v>
      </c>
      <c r="J80" s="355">
        <f t="shared" si="39"/>
        <v>0</v>
      </c>
      <c r="K80" s="356">
        <f t="shared" ref="K80:K86" si="45">IF(J80&lt;1,,$D$15)</f>
        <v>0</v>
      </c>
      <c r="L80" s="355">
        <f t="shared" si="40"/>
        <v>0</v>
      </c>
      <c r="M80" s="356">
        <f t="shared" ref="M80:M86" si="46">IF(L80&lt;1,,$D$15)</f>
        <v>0</v>
      </c>
      <c r="N80" s="355">
        <f t="shared" si="37"/>
        <v>0</v>
      </c>
      <c r="O80" s="357" t="s">
        <v>139</v>
      </c>
      <c r="P80" s="358">
        <f>IF(AND(F80&lt;1,'Staffing Plan'!S86&gt;0),"error",'Staffing Plan'!S86)</f>
        <v>0</v>
      </c>
      <c r="Q80" s="349"/>
      <c r="R80" s="38"/>
      <c r="S80" s="359"/>
      <c r="T80" s="360"/>
      <c r="U80" s="360"/>
      <c r="V80" s="38"/>
      <c r="W80" s="38"/>
      <c r="X80" s="38"/>
      <c r="Y80" s="38"/>
      <c r="Z80" s="38"/>
      <c r="AA80" s="38"/>
      <c r="AB80" s="38"/>
      <c r="AC80" s="38"/>
      <c r="AD80" s="38"/>
      <c r="AE80" s="38"/>
      <c r="AF80" s="38"/>
      <c r="AG80" s="38"/>
      <c r="AH80" s="38"/>
      <c r="AI80" s="38"/>
      <c r="AJ80" s="38"/>
      <c r="AK80" s="38"/>
      <c r="AL80" s="38"/>
      <c r="AM80" s="38"/>
      <c r="AN80" s="38"/>
      <c r="AO80" s="38"/>
      <c r="AP80" s="38"/>
    </row>
    <row r="81" spans="1:42" s="32" customFormat="1" ht="13.2" x14ac:dyDescent="0.25">
      <c r="A81" s="375"/>
      <c r="B81" s="351">
        <f>'Staffing Plan'!B87</f>
        <v>0</v>
      </c>
      <c r="C81" s="351"/>
      <c r="D81" s="351"/>
      <c r="E81" s="352"/>
      <c r="F81" s="353">
        <f>IF(LEN(B81)=1, ,'Staffing Plan'!M87)</f>
        <v>0</v>
      </c>
      <c r="G81" s="354" t="s">
        <v>139</v>
      </c>
      <c r="H81" s="355">
        <f t="shared" si="38"/>
        <v>0</v>
      </c>
      <c r="I81" s="356">
        <f t="shared" si="44"/>
        <v>0</v>
      </c>
      <c r="J81" s="355">
        <f t="shared" si="39"/>
        <v>0</v>
      </c>
      <c r="K81" s="356">
        <f t="shared" si="45"/>
        <v>0</v>
      </c>
      <c r="L81" s="355">
        <f t="shared" si="40"/>
        <v>0</v>
      </c>
      <c r="M81" s="356">
        <f t="shared" si="46"/>
        <v>0</v>
      </c>
      <c r="N81" s="355">
        <f t="shared" si="37"/>
        <v>0</v>
      </c>
      <c r="O81" s="357" t="s">
        <v>139</v>
      </c>
      <c r="P81" s="358">
        <f>IF(AND(F81&lt;1,'Staffing Plan'!S87&gt;0),"error",'Staffing Plan'!S87)</f>
        <v>0</v>
      </c>
      <c r="Q81" s="349"/>
      <c r="R81" s="38"/>
      <c r="S81" s="359"/>
      <c r="T81" s="360"/>
      <c r="U81" s="360"/>
      <c r="V81" s="38"/>
      <c r="W81" s="38"/>
      <c r="X81" s="38"/>
      <c r="Y81" s="38"/>
      <c r="Z81" s="38"/>
      <c r="AA81" s="38"/>
      <c r="AB81" s="38"/>
      <c r="AC81" s="38"/>
      <c r="AD81" s="38"/>
      <c r="AE81" s="38"/>
      <c r="AF81" s="38"/>
      <c r="AG81" s="38"/>
      <c r="AH81" s="38"/>
      <c r="AI81" s="38"/>
      <c r="AJ81" s="38"/>
      <c r="AK81" s="38"/>
      <c r="AL81" s="38"/>
      <c r="AM81" s="38"/>
      <c r="AN81" s="38"/>
      <c r="AO81" s="38"/>
      <c r="AP81" s="38"/>
    </row>
    <row r="82" spans="1:42" s="32" customFormat="1" ht="13.2" x14ac:dyDescent="0.25">
      <c r="A82" s="375"/>
      <c r="B82" s="351">
        <f>'Staffing Plan'!B88</f>
        <v>0</v>
      </c>
      <c r="C82" s="351"/>
      <c r="D82" s="351"/>
      <c r="E82" s="352"/>
      <c r="F82" s="353">
        <f>IF(LEN(B82)=1, ,'Staffing Plan'!M88)</f>
        <v>0</v>
      </c>
      <c r="G82" s="354" t="s">
        <v>139</v>
      </c>
      <c r="H82" s="355">
        <f t="shared" si="38"/>
        <v>0</v>
      </c>
      <c r="I82" s="356">
        <f t="shared" si="44"/>
        <v>0</v>
      </c>
      <c r="J82" s="355">
        <f t="shared" si="39"/>
        <v>0</v>
      </c>
      <c r="K82" s="356">
        <f t="shared" si="45"/>
        <v>0</v>
      </c>
      <c r="L82" s="355">
        <f t="shared" si="40"/>
        <v>0</v>
      </c>
      <c r="M82" s="356">
        <f t="shared" si="46"/>
        <v>0</v>
      </c>
      <c r="N82" s="355">
        <f t="shared" si="37"/>
        <v>0</v>
      </c>
      <c r="O82" s="357" t="s">
        <v>139</v>
      </c>
      <c r="P82" s="358">
        <f>IF(AND(F82&lt;1,'Staffing Plan'!S88&gt;0),"error",'Staffing Plan'!S88)</f>
        <v>0</v>
      </c>
      <c r="Q82" s="349"/>
      <c r="R82" s="38"/>
      <c r="S82" s="359"/>
      <c r="T82" s="360"/>
      <c r="U82" s="360"/>
      <c r="V82" s="38"/>
      <c r="W82" s="38"/>
      <c r="X82" s="38"/>
      <c r="Y82" s="38"/>
      <c r="Z82" s="38"/>
      <c r="AA82" s="38"/>
      <c r="AB82" s="38"/>
      <c r="AC82" s="38"/>
      <c r="AD82" s="38"/>
      <c r="AE82" s="38"/>
      <c r="AF82" s="38"/>
      <c r="AG82" s="38"/>
      <c r="AH82" s="38"/>
      <c r="AI82" s="38"/>
      <c r="AJ82" s="38"/>
      <c r="AK82" s="38"/>
      <c r="AL82" s="38"/>
      <c r="AM82" s="38"/>
      <c r="AN82" s="38"/>
      <c r="AO82" s="38"/>
      <c r="AP82" s="38"/>
    </row>
    <row r="83" spans="1:42" s="32" customFormat="1" ht="13.2" x14ac:dyDescent="0.25">
      <c r="A83" s="375"/>
      <c r="B83" s="351">
        <f>'Staffing Plan'!B89</f>
        <v>0</v>
      </c>
      <c r="C83" s="351"/>
      <c r="D83" s="351"/>
      <c r="E83" s="352"/>
      <c r="F83" s="353">
        <f>IF(LEN(B83)=1, ,'Staffing Plan'!M89)</f>
        <v>0</v>
      </c>
      <c r="G83" s="354" t="s">
        <v>139</v>
      </c>
      <c r="H83" s="355">
        <f t="shared" si="38"/>
        <v>0</v>
      </c>
      <c r="I83" s="356">
        <f t="shared" si="44"/>
        <v>0</v>
      </c>
      <c r="J83" s="355">
        <f t="shared" si="39"/>
        <v>0</v>
      </c>
      <c r="K83" s="356">
        <f t="shared" si="45"/>
        <v>0</v>
      </c>
      <c r="L83" s="355">
        <f t="shared" si="40"/>
        <v>0</v>
      </c>
      <c r="M83" s="356">
        <f t="shared" si="46"/>
        <v>0</v>
      </c>
      <c r="N83" s="355">
        <f t="shared" si="37"/>
        <v>0</v>
      </c>
      <c r="O83" s="357" t="s">
        <v>139</v>
      </c>
      <c r="P83" s="358">
        <f>IF(AND(F83&lt;1,'Staffing Plan'!S89&gt;0),"error",'Staffing Plan'!S89)</f>
        <v>0</v>
      </c>
      <c r="Q83" s="349"/>
      <c r="R83" s="38"/>
      <c r="S83" s="359"/>
      <c r="T83" s="360"/>
      <c r="U83" s="360"/>
      <c r="V83" s="38"/>
      <c r="W83" s="38"/>
      <c r="X83" s="38"/>
      <c r="Y83" s="38"/>
      <c r="Z83" s="38"/>
      <c r="AA83" s="38"/>
      <c r="AB83" s="38"/>
      <c r="AC83" s="38"/>
      <c r="AD83" s="38"/>
      <c r="AE83" s="38"/>
      <c r="AF83" s="38"/>
      <c r="AG83" s="38"/>
      <c r="AH83" s="38"/>
      <c r="AI83" s="38"/>
      <c r="AJ83" s="38"/>
      <c r="AK83" s="38"/>
      <c r="AL83" s="38"/>
      <c r="AM83" s="38"/>
      <c r="AN83" s="38"/>
      <c r="AO83" s="38"/>
      <c r="AP83" s="38"/>
    </row>
    <row r="84" spans="1:42" s="32" customFormat="1" ht="13.2" x14ac:dyDescent="0.25">
      <c r="A84" s="375"/>
      <c r="B84" s="351">
        <f>'Staffing Plan'!B90</f>
        <v>0</v>
      </c>
      <c r="C84" s="351"/>
      <c r="D84" s="351"/>
      <c r="E84" s="352"/>
      <c r="F84" s="353">
        <f>IF(LEN(B84)=1, ,'Staffing Plan'!M90)</f>
        <v>0</v>
      </c>
      <c r="G84" s="354" t="s">
        <v>139</v>
      </c>
      <c r="H84" s="355">
        <f t="shared" si="38"/>
        <v>0</v>
      </c>
      <c r="I84" s="356">
        <f t="shared" si="44"/>
        <v>0</v>
      </c>
      <c r="J84" s="355">
        <f t="shared" si="39"/>
        <v>0</v>
      </c>
      <c r="K84" s="356">
        <f t="shared" si="45"/>
        <v>0</v>
      </c>
      <c r="L84" s="355">
        <f t="shared" si="40"/>
        <v>0</v>
      </c>
      <c r="M84" s="356">
        <f t="shared" si="46"/>
        <v>0</v>
      </c>
      <c r="N84" s="355">
        <f t="shared" si="37"/>
        <v>0</v>
      </c>
      <c r="O84" s="357" t="s">
        <v>139</v>
      </c>
      <c r="P84" s="358">
        <f>IF(AND(F84&lt;1,'Staffing Plan'!S90&gt;0),"error",'Staffing Plan'!S90)</f>
        <v>0</v>
      </c>
      <c r="Q84" s="349"/>
      <c r="R84" s="38"/>
      <c r="S84" s="359"/>
      <c r="T84" s="360"/>
      <c r="U84" s="360"/>
      <c r="V84" s="38"/>
      <c r="W84" s="38"/>
      <c r="X84" s="38"/>
      <c r="Y84" s="38"/>
      <c r="Z84" s="38"/>
      <c r="AA84" s="38"/>
      <c r="AB84" s="38"/>
      <c r="AC84" s="38"/>
      <c r="AD84" s="38"/>
      <c r="AE84" s="38"/>
      <c r="AF84" s="38"/>
      <c r="AG84" s="38"/>
      <c r="AH84" s="38"/>
      <c r="AI84" s="38"/>
      <c r="AJ84" s="38"/>
      <c r="AK84" s="38"/>
      <c r="AL84" s="38"/>
      <c r="AM84" s="38"/>
      <c r="AN84" s="38"/>
      <c r="AO84" s="38"/>
      <c r="AP84" s="38"/>
    </row>
    <row r="85" spans="1:42" s="32" customFormat="1" ht="13.2" x14ac:dyDescent="0.25">
      <c r="A85" s="375"/>
      <c r="B85" s="351">
        <f>'Staffing Plan'!B91</f>
        <v>0</v>
      </c>
      <c r="C85" s="351"/>
      <c r="D85" s="351"/>
      <c r="E85" s="352"/>
      <c r="F85" s="353">
        <f>IF(LEN(B85)=1, ,'Staffing Plan'!M91)</f>
        <v>0</v>
      </c>
      <c r="G85" s="354" t="s">
        <v>139</v>
      </c>
      <c r="H85" s="355">
        <f t="shared" si="38"/>
        <v>0</v>
      </c>
      <c r="I85" s="356">
        <f t="shared" si="44"/>
        <v>0</v>
      </c>
      <c r="J85" s="355">
        <f t="shared" si="39"/>
        <v>0</v>
      </c>
      <c r="K85" s="356">
        <f t="shared" si="45"/>
        <v>0</v>
      </c>
      <c r="L85" s="355">
        <f t="shared" si="40"/>
        <v>0</v>
      </c>
      <c r="M85" s="356">
        <f t="shared" si="46"/>
        <v>0</v>
      </c>
      <c r="N85" s="355">
        <f t="shared" si="37"/>
        <v>0</v>
      </c>
      <c r="O85" s="357" t="s">
        <v>139</v>
      </c>
      <c r="P85" s="358">
        <f>IF(AND(F85&lt;1,'Staffing Plan'!S91&gt;0),"error",'Staffing Plan'!S91)</f>
        <v>0</v>
      </c>
      <c r="Q85" s="349"/>
      <c r="R85" s="38"/>
      <c r="S85" s="359"/>
      <c r="T85" s="360"/>
      <c r="U85" s="360"/>
      <c r="V85" s="38"/>
      <c r="W85" s="38"/>
      <c r="X85" s="38"/>
      <c r="Y85" s="38"/>
      <c r="Z85" s="38"/>
      <c r="AA85" s="38"/>
      <c r="AB85" s="38"/>
      <c r="AC85" s="38"/>
      <c r="AD85" s="38"/>
      <c r="AE85" s="38"/>
      <c r="AF85" s="38"/>
      <c r="AG85" s="38"/>
      <c r="AH85" s="38"/>
      <c r="AI85" s="38"/>
      <c r="AJ85" s="38"/>
      <c r="AK85" s="38"/>
      <c r="AL85" s="38"/>
      <c r="AM85" s="38"/>
      <c r="AN85" s="38"/>
      <c r="AO85" s="38"/>
      <c r="AP85" s="38"/>
    </row>
    <row r="86" spans="1:42" s="32" customFormat="1" ht="13.2" x14ac:dyDescent="0.25">
      <c r="A86" s="375"/>
      <c r="B86" s="351">
        <f>'Staffing Plan'!B92</f>
        <v>0</v>
      </c>
      <c r="C86" s="351"/>
      <c r="D86" s="351"/>
      <c r="E86" s="352"/>
      <c r="F86" s="353">
        <f>IF(LEN(B86)=1, ,'Staffing Plan'!M92)</f>
        <v>0</v>
      </c>
      <c r="G86" s="354" t="s">
        <v>139</v>
      </c>
      <c r="H86" s="355">
        <f t="shared" si="38"/>
        <v>0</v>
      </c>
      <c r="I86" s="356">
        <f t="shared" si="44"/>
        <v>0</v>
      </c>
      <c r="J86" s="355">
        <f t="shared" si="39"/>
        <v>0</v>
      </c>
      <c r="K86" s="356">
        <f t="shared" si="45"/>
        <v>0</v>
      </c>
      <c r="L86" s="355">
        <f t="shared" si="40"/>
        <v>0</v>
      </c>
      <c r="M86" s="356">
        <f t="shared" si="46"/>
        <v>0</v>
      </c>
      <c r="N86" s="355">
        <f t="shared" si="37"/>
        <v>0</v>
      </c>
      <c r="O86" s="357" t="s">
        <v>139</v>
      </c>
      <c r="P86" s="358">
        <f>IF(AND(F86&lt;1,'Staffing Plan'!S92&gt;0),"error",'Staffing Plan'!S92)</f>
        <v>0</v>
      </c>
      <c r="Q86" s="349"/>
      <c r="R86" s="38"/>
      <c r="S86" s="359"/>
      <c r="T86" s="360"/>
      <c r="U86" s="360"/>
      <c r="V86" s="38"/>
      <c r="W86" s="38"/>
      <c r="X86" s="38"/>
      <c r="Y86" s="38"/>
      <c r="Z86" s="38"/>
      <c r="AA86" s="38"/>
      <c r="AB86" s="38"/>
      <c r="AC86" s="38"/>
      <c r="AD86" s="38"/>
      <c r="AE86" s="38"/>
      <c r="AF86" s="38"/>
      <c r="AG86" s="38"/>
      <c r="AH86" s="38"/>
      <c r="AI86" s="38"/>
      <c r="AJ86" s="38"/>
      <c r="AK86" s="38"/>
      <c r="AL86" s="38"/>
      <c r="AM86" s="38"/>
      <c r="AN86" s="38"/>
      <c r="AO86" s="38"/>
      <c r="AP86" s="38"/>
    </row>
    <row r="87" spans="1:42" s="32" customFormat="1" ht="13.8" thickBot="1" x14ac:dyDescent="0.3">
      <c r="A87" s="376"/>
      <c r="B87" s="377"/>
      <c r="C87" s="377"/>
      <c r="D87" s="377"/>
      <c r="E87" s="363" t="s">
        <v>145</v>
      </c>
      <c r="F87" s="364">
        <f>ROUND(($H$12*H87+$H$13*J87+$H$14*L87+$H$15*N87),2)</f>
        <v>0</v>
      </c>
      <c r="G87" s="365" t="s">
        <v>139</v>
      </c>
      <c r="H87" s="366">
        <f>ROUND(H75*$P75+H76*$P76+H77*$P77+H78*$P78+H79*$P79+H80*$P80+H81*$P81+H82*$P82+H83*$P83+H84*$P84+H85*$P85+H86*$P86,2)</f>
        <v>0</v>
      </c>
      <c r="I87" s="378"/>
      <c r="J87" s="366">
        <f>ROUND(J75*$P75+J76*$P76+J77*$P77+J78*$P78+J79*$P79+J80*$P80+J81*$P81+J82*$P82+J83*$P83+J84*$P84+J85*$P85+J86*$P86,2)</f>
        <v>0</v>
      </c>
      <c r="K87" s="378"/>
      <c r="L87" s="366">
        <f>ROUND(L75*$P75+L76*$P76+L77*$P77+L78*$P78+L79*$P79+L80*$P80+L81*$P81+L82*$P82+L83*$P83+L84*$P84+L85*$P85+L86*$P86,2)</f>
        <v>0</v>
      </c>
      <c r="M87" s="379"/>
      <c r="N87" s="366">
        <f>ROUND(N75*$P75+N76*$P76+N77*$P77+N78*$P78+N79*$P79+N80*$P80+N81*$P81+N82*$P82+N83*$P83+N84*$P84+N85*$P85+N86*$P86,2)</f>
        <v>0</v>
      </c>
      <c r="O87" s="369" t="s">
        <v>139</v>
      </c>
      <c r="P87" s="370">
        <f>IF(SUM(P75:P86)*100=100,,IF(AND(SUM(P75:P86)=0,SUM(F75:F86)=0),0,"Sum must = 100%"))</f>
        <v>0</v>
      </c>
      <c r="Q87" s="371"/>
      <c r="R87" s="38"/>
      <c r="S87" s="372"/>
      <c r="T87" s="373"/>
      <c r="U87" s="373"/>
      <c r="V87" s="38"/>
      <c r="W87" s="38"/>
      <c r="X87" s="38"/>
      <c r="Y87" s="38"/>
      <c r="Z87" s="38"/>
      <c r="AA87" s="38"/>
      <c r="AB87" s="38"/>
      <c r="AC87" s="38"/>
      <c r="AD87" s="38"/>
      <c r="AE87" s="38"/>
      <c r="AF87" s="38"/>
      <c r="AG87" s="38"/>
      <c r="AH87" s="38"/>
      <c r="AI87" s="38"/>
      <c r="AJ87" s="38"/>
      <c r="AK87" s="38"/>
      <c r="AL87" s="38"/>
      <c r="AM87" s="38"/>
      <c r="AN87" s="38"/>
      <c r="AO87" s="38"/>
      <c r="AP87" s="38"/>
    </row>
    <row r="88" spans="1:42" s="33" customFormat="1" ht="13.2" x14ac:dyDescent="0.25">
      <c r="A88" s="344" t="str">
        <f>'Staffing Plan'!K18</f>
        <v>Technician</v>
      </c>
      <c r="B88" s="345"/>
      <c r="C88" s="345"/>
      <c r="D88" s="345"/>
      <c r="E88" s="345"/>
      <c r="F88" s="345"/>
      <c r="G88" s="346" t="s">
        <v>139</v>
      </c>
      <c r="H88" s="345"/>
      <c r="I88" s="374"/>
      <c r="J88" s="345"/>
      <c r="K88" s="374"/>
      <c r="L88" s="345"/>
      <c r="M88" s="374"/>
      <c r="N88" s="345"/>
      <c r="O88" s="348" t="s">
        <v>139</v>
      </c>
      <c r="P88" s="345"/>
      <c r="Q88" s="349"/>
      <c r="R88" s="30"/>
      <c r="S88" s="372"/>
      <c r="T88" s="30"/>
      <c r="U88" s="30"/>
      <c r="V88" s="30"/>
      <c r="W88" s="30"/>
      <c r="X88" s="30"/>
      <c r="Y88" s="30"/>
      <c r="Z88" s="30"/>
      <c r="AA88" s="30"/>
      <c r="AB88" s="30"/>
      <c r="AC88" s="30"/>
      <c r="AD88" s="30"/>
      <c r="AE88" s="30"/>
      <c r="AF88" s="30"/>
      <c r="AG88" s="30"/>
      <c r="AH88" s="30"/>
      <c r="AI88" s="30"/>
      <c r="AJ88" s="30"/>
      <c r="AK88" s="30"/>
      <c r="AL88" s="30"/>
      <c r="AM88" s="30"/>
      <c r="AN88" s="30"/>
      <c r="AO88" s="30"/>
      <c r="AP88" s="30"/>
    </row>
    <row r="89" spans="1:42" s="32" customFormat="1" ht="13.2" x14ac:dyDescent="0.25">
      <c r="A89" s="375"/>
      <c r="B89" s="351">
        <f>'Staffing Plan'!B95</f>
        <v>0</v>
      </c>
      <c r="C89" s="351"/>
      <c r="D89" s="351"/>
      <c r="E89" s="352"/>
      <c r="F89" s="353">
        <f>IF(LEN(B89)=1, ,'Staffing Plan'!M95)</f>
        <v>0</v>
      </c>
      <c r="G89" s="354" t="s">
        <v>139</v>
      </c>
      <c r="H89" s="355">
        <f>ROUND(F89*(1+$D$12)*(1+$D$13)+(F89*$D$14),0)</f>
        <v>0</v>
      </c>
      <c r="I89" s="356">
        <f>IF(H89&lt;1,,$D$15)</f>
        <v>0</v>
      </c>
      <c r="J89" s="355">
        <f>ROUND(H89*(1+I89),0)</f>
        <v>0</v>
      </c>
      <c r="K89" s="356">
        <f>IF(J89&lt;1,,$D$15)</f>
        <v>0</v>
      </c>
      <c r="L89" s="355">
        <f>ROUND(J89*(1+K89),0)</f>
        <v>0</v>
      </c>
      <c r="M89" s="356">
        <f>IF(L89&lt;1,,$D$15)</f>
        <v>0</v>
      </c>
      <c r="N89" s="355">
        <f t="shared" ref="N89:N100" si="47">IF($H$13+$H$14+$H$15=0,0,ROUND(L89*(1+M89),0))</f>
        <v>0</v>
      </c>
      <c r="O89" s="357" t="s">
        <v>139</v>
      </c>
      <c r="P89" s="358">
        <f>IF(AND(F89&lt;1,'Staffing Plan'!S95&gt;0),"error",'Staffing Plan'!S95)</f>
        <v>0</v>
      </c>
      <c r="Q89" s="349"/>
      <c r="R89" s="38"/>
      <c r="S89" s="359"/>
      <c r="T89" s="38"/>
      <c r="U89" s="38"/>
      <c r="V89" s="38"/>
      <c r="W89" s="38"/>
      <c r="X89" s="38"/>
      <c r="Y89" s="38"/>
      <c r="Z89" s="38"/>
      <c r="AA89" s="38"/>
      <c r="AB89" s="38"/>
      <c r="AC89" s="38"/>
      <c r="AD89" s="38"/>
      <c r="AE89" s="38"/>
      <c r="AF89" s="38"/>
      <c r="AG89" s="38"/>
      <c r="AH89" s="38"/>
      <c r="AI89" s="38"/>
      <c r="AJ89" s="38"/>
      <c r="AK89" s="38"/>
      <c r="AL89" s="38"/>
      <c r="AM89" s="38"/>
      <c r="AN89" s="38"/>
      <c r="AO89" s="38"/>
      <c r="AP89" s="38"/>
    </row>
    <row r="90" spans="1:42" s="32" customFormat="1" ht="13.2" x14ac:dyDescent="0.25">
      <c r="A90" s="375"/>
      <c r="B90" s="351">
        <f>'Staffing Plan'!B96</f>
        <v>0</v>
      </c>
      <c r="C90" s="351"/>
      <c r="D90" s="351"/>
      <c r="E90" s="352"/>
      <c r="F90" s="353">
        <f>IF(LEN(B90)=1, ,'Staffing Plan'!M96)</f>
        <v>0</v>
      </c>
      <c r="G90" s="354" t="s">
        <v>139</v>
      </c>
      <c r="H90" s="355">
        <f t="shared" ref="H90:H100" si="48">ROUND(F90*(1+$D$12)*(1+$D$13)+(F90*$D$14),0)</f>
        <v>0</v>
      </c>
      <c r="I90" s="356">
        <f>IF(H90&lt;1,,$D$15)</f>
        <v>0</v>
      </c>
      <c r="J90" s="355">
        <f t="shared" ref="J90:J100" si="49">ROUND(H90*(1+I90),0)</f>
        <v>0</v>
      </c>
      <c r="K90" s="356">
        <f>IF(J90&lt;1,,$D$15)</f>
        <v>0</v>
      </c>
      <c r="L90" s="355">
        <f t="shared" ref="L90:L100" si="50">ROUND(J90*(1+K90),0)</f>
        <v>0</v>
      </c>
      <c r="M90" s="356">
        <f>IF(L90&lt;1,,$D$15)</f>
        <v>0</v>
      </c>
      <c r="N90" s="355">
        <f t="shared" si="47"/>
        <v>0</v>
      </c>
      <c r="O90" s="357" t="s">
        <v>139</v>
      </c>
      <c r="P90" s="358">
        <f>IF(AND(F90&lt;1,'Staffing Plan'!S96&gt;0),"error",'Staffing Plan'!S96)</f>
        <v>0</v>
      </c>
      <c r="Q90" s="349"/>
      <c r="R90" s="38"/>
      <c r="S90" s="359"/>
      <c r="T90" s="360"/>
      <c r="U90" s="360"/>
      <c r="V90" s="38"/>
      <c r="W90" s="38"/>
      <c r="X90" s="38"/>
      <c r="Y90" s="38"/>
      <c r="Z90" s="38"/>
      <c r="AA90" s="38"/>
      <c r="AB90" s="38"/>
      <c r="AC90" s="38"/>
      <c r="AD90" s="38"/>
      <c r="AE90" s="38"/>
      <c r="AF90" s="38"/>
      <c r="AG90" s="38"/>
      <c r="AH90" s="38"/>
      <c r="AI90" s="38"/>
      <c r="AJ90" s="38"/>
      <c r="AK90" s="38"/>
      <c r="AL90" s="38"/>
      <c r="AM90" s="38"/>
      <c r="AN90" s="38"/>
      <c r="AO90" s="38"/>
      <c r="AP90" s="38"/>
    </row>
    <row r="91" spans="1:42" s="32" customFormat="1" ht="13.2" x14ac:dyDescent="0.25">
      <c r="A91" s="375"/>
      <c r="B91" s="351">
        <f>'Staffing Plan'!B97</f>
        <v>0</v>
      </c>
      <c r="C91" s="351"/>
      <c r="D91" s="351"/>
      <c r="E91" s="352"/>
      <c r="F91" s="353">
        <f>IF(LEN(B91)=1, ,'Staffing Plan'!M97)</f>
        <v>0</v>
      </c>
      <c r="G91" s="354" t="s">
        <v>139</v>
      </c>
      <c r="H91" s="355">
        <f t="shared" si="48"/>
        <v>0</v>
      </c>
      <c r="I91" s="356">
        <f t="shared" ref="I91:I92" si="51">IF(H91&lt;1,,$D$15)</f>
        <v>0</v>
      </c>
      <c r="J91" s="355">
        <f t="shared" si="49"/>
        <v>0</v>
      </c>
      <c r="K91" s="356">
        <f t="shared" ref="K91:K92" si="52">IF(J91&lt;1,,$D$15)</f>
        <v>0</v>
      </c>
      <c r="L91" s="355">
        <f t="shared" si="50"/>
        <v>0</v>
      </c>
      <c r="M91" s="356">
        <f t="shared" ref="M91:M92" si="53">IF(L91&lt;1,,$D$15)</f>
        <v>0</v>
      </c>
      <c r="N91" s="355">
        <f t="shared" si="47"/>
        <v>0</v>
      </c>
      <c r="O91" s="357" t="s">
        <v>139</v>
      </c>
      <c r="P91" s="358">
        <f>IF(AND(F91&lt;1,'Staffing Plan'!S97&gt;0),"error",'Staffing Plan'!S97)</f>
        <v>0</v>
      </c>
      <c r="Q91" s="349"/>
      <c r="R91" s="38"/>
      <c r="S91" s="359"/>
      <c r="T91" s="360"/>
      <c r="U91" s="360"/>
      <c r="V91" s="38"/>
      <c r="W91" s="38"/>
      <c r="X91" s="38"/>
      <c r="Y91" s="38"/>
      <c r="Z91" s="38"/>
      <c r="AA91" s="38"/>
      <c r="AB91" s="38"/>
      <c r="AC91" s="38"/>
      <c r="AD91" s="38"/>
      <c r="AE91" s="38"/>
      <c r="AF91" s="38"/>
      <c r="AG91" s="38"/>
      <c r="AH91" s="38"/>
      <c r="AI91" s="38"/>
      <c r="AJ91" s="38"/>
      <c r="AK91" s="38"/>
      <c r="AL91" s="38"/>
      <c r="AM91" s="38"/>
      <c r="AN91" s="38"/>
      <c r="AO91" s="38"/>
      <c r="AP91" s="38"/>
    </row>
    <row r="92" spans="1:42" s="32" customFormat="1" ht="13.2" x14ac:dyDescent="0.25">
      <c r="A92" s="375"/>
      <c r="B92" s="351">
        <f>'Staffing Plan'!B98</f>
        <v>0</v>
      </c>
      <c r="C92" s="351"/>
      <c r="D92" s="351"/>
      <c r="E92" s="352"/>
      <c r="F92" s="353">
        <f>IF(LEN(B92)=1, ,'Staffing Plan'!M98)</f>
        <v>0</v>
      </c>
      <c r="G92" s="354" t="s">
        <v>139</v>
      </c>
      <c r="H92" s="355">
        <f t="shared" si="48"/>
        <v>0</v>
      </c>
      <c r="I92" s="356">
        <f t="shared" si="51"/>
        <v>0</v>
      </c>
      <c r="J92" s="355">
        <f t="shared" si="49"/>
        <v>0</v>
      </c>
      <c r="K92" s="356">
        <f t="shared" si="52"/>
        <v>0</v>
      </c>
      <c r="L92" s="355">
        <f t="shared" si="50"/>
        <v>0</v>
      </c>
      <c r="M92" s="356">
        <f t="shared" si="53"/>
        <v>0</v>
      </c>
      <c r="N92" s="355">
        <f t="shared" si="47"/>
        <v>0</v>
      </c>
      <c r="O92" s="357" t="s">
        <v>139</v>
      </c>
      <c r="P92" s="358">
        <f>IF(AND(F92&lt;1,'Staffing Plan'!S98&gt;0),"error",'Staffing Plan'!S98)</f>
        <v>0</v>
      </c>
      <c r="Q92" s="349"/>
      <c r="R92" s="38"/>
      <c r="S92" s="359"/>
      <c r="T92" s="360"/>
      <c r="U92" s="360"/>
      <c r="V92" s="38"/>
      <c r="W92" s="38"/>
      <c r="X92" s="38"/>
      <c r="Y92" s="38"/>
      <c r="Z92" s="38"/>
      <c r="AA92" s="38"/>
      <c r="AB92" s="38"/>
      <c r="AC92" s="38"/>
      <c r="AD92" s="38"/>
      <c r="AE92" s="38"/>
      <c r="AF92" s="38"/>
      <c r="AG92" s="38"/>
      <c r="AH92" s="38"/>
      <c r="AI92" s="38"/>
      <c r="AJ92" s="38"/>
      <c r="AK92" s="38"/>
      <c r="AL92" s="38"/>
      <c r="AM92" s="38"/>
      <c r="AN92" s="38"/>
      <c r="AO92" s="38"/>
      <c r="AP92" s="38"/>
    </row>
    <row r="93" spans="1:42" s="32" customFormat="1" ht="13.2" x14ac:dyDescent="0.25">
      <c r="A93" s="375"/>
      <c r="B93" s="351">
        <f>'Staffing Plan'!B99</f>
        <v>0</v>
      </c>
      <c r="C93" s="351"/>
      <c r="D93" s="351"/>
      <c r="E93" s="352"/>
      <c r="F93" s="353">
        <f>IF(LEN(B93)=1, ,'Staffing Plan'!M99)</f>
        <v>0</v>
      </c>
      <c r="G93" s="354" t="s">
        <v>139</v>
      </c>
      <c r="H93" s="355">
        <f t="shared" si="48"/>
        <v>0</v>
      </c>
      <c r="I93" s="356">
        <f>IF(H93&lt;1,,$D$15)</f>
        <v>0</v>
      </c>
      <c r="J93" s="355">
        <f t="shared" si="49"/>
        <v>0</v>
      </c>
      <c r="K93" s="356">
        <f>IF(J93&lt;1,,$D$15)</f>
        <v>0</v>
      </c>
      <c r="L93" s="355">
        <f t="shared" si="50"/>
        <v>0</v>
      </c>
      <c r="M93" s="356">
        <f>IF(L93&lt;1,,$D$15)</f>
        <v>0</v>
      </c>
      <c r="N93" s="355">
        <f t="shared" si="47"/>
        <v>0</v>
      </c>
      <c r="O93" s="357" t="s">
        <v>139</v>
      </c>
      <c r="P93" s="358">
        <f>IF(AND(F93&lt;1,'Staffing Plan'!S99&gt;0),"error",'Staffing Plan'!S99)</f>
        <v>0</v>
      </c>
      <c r="Q93" s="349"/>
      <c r="R93" s="38"/>
      <c r="S93" s="359"/>
      <c r="T93" s="360"/>
      <c r="U93" s="360"/>
      <c r="V93" s="38"/>
      <c r="W93" s="38"/>
      <c r="X93" s="38"/>
      <c r="Y93" s="38"/>
      <c r="Z93" s="38"/>
      <c r="AA93" s="38"/>
      <c r="AB93" s="38"/>
      <c r="AC93" s="38"/>
      <c r="AD93" s="38"/>
      <c r="AE93" s="38"/>
      <c r="AF93" s="38"/>
      <c r="AG93" s="38"/>
      <c r="AH93" s="38"/>
      <c r="AI93" s="38"/>
      <c r="AJ93" s="38"/>
      <c r="AK93" s="38"/>
      <c r="AL93" s="38"/>
      <c r="AM93" s="38"/>
      <c r="AN93" s="38"/>
      <c r="AO93" s="38"/>
      <c r="AP93" s="38"/>
    </row>
    <row r="94" spans="1:42" s="32" customFormat="1" ht="13.2" x14ac:dyDescent="0.25">
      <c r="A94" s="375"/>
      <c r="B94" s="351">
        <f>'Staffing Plan'!B100</f>
        <v>0</v>
      </c>
      <c r="C94" s="351"/>
      <c r="D94" s="351"/>
      <c r="E94" s="352"/>
      <c r="F94" s="353">
        <f>IF(LEN(B94)=1, ,'Staffing Plan'!M100)</f>
        <v>0</v>
      </c>
      <c r="G94" s="354" t="s">
        <v>139</v>
      </c>
      <c r="H94" s="355">
        <f t="shared" si="48"/>
        <v>0</v>
      </c>
      <c r="I94" s="356">
        <f t="shared" ref="I94:I100" si="54">IF(H94&lt;1,,$D$15)</f>
        <v>0</v>
      </c>
      <c r="J94" s="355">
        <f t="shared" si="49"/>
        <v>0</v>
      </c>
      <c r="K94" s="356">
        <f t="shared" ref="K94:K100" si="55">IF(J94&lt;1,,$D$15)</f>
        <v>0</v>
      </c>
      <c r="L94" s="355">
        <f t="shared" si="50"/>
        <v>0</v>
      </c>
      <c r="M94" s="356">
        <f t="shared" ref="M94:M100" si="56">IF(L94&lt;1,,$D$15)</f>
        <v>0</v>
      </c>
      <c r="N94" s="355">
        <f t="shared" si="47"/>
        <v>0</v>
      </c>
      <c r="O94" s="357" t="s">
        <v>139</v>
      </c>
      <c r="P94" s="358">
        <f>IF(AND(F94&lt;1,'Staffing Plan'!S100&gt;0),"error",'Staffing Plan'!S100)</f>
        <v>0</v>
      </c>
      <c r="Q94" s="349"/>
      <c r="R94" s="38"/>
      <c r="S94" s="359"/>
      <c r="T94" s="360"/>
      <c r="U94" s="360"/>
      <c r="V94" s="38"/>
      <c r="W94" s="38"/>
      <c r="X94" s="38"/>
      <c r="Y94" s="38"/>
      <c r="Z94" s="38"/>
      <c r="AA94" s="38"/>
      <c r="AB94" s="38"/>
      <c r="AC94" s="38"/>
      <c r="AD94" s="38"/>
      <c r="AE94" s="38"/>
      <c r="AF94" s="38"/>
      <c r="AG94" s="38"/>
      <c r="AH94" s="38"/>
      <c r="AI94" s="38"/>
      <c r="AJ94" s="38"/>
      <c r="AK94" s="38"/>
      <c r="AL94" s="38"/>
      <c r="AM94" s="38"/>
      <c r="AN94" s="38"/>
      <c r="AO94" s="38"/>
      <c r="AP94" s="38"/>
    </row>
    <row r="95" spans="1:42" s="32" customFormat="1" ht="13.2" x14ac:dyDescent="0.25">
      <c r="A95" s="375"/>
      <c r="B95" s="351">
        <f>'Staffing Plan'!B101</f>
        <v>0</v>
      </c>
      <c r="C95" s="351"/>
      <c r="D95" s="351"/>
      <c r="E95" s="352"/>
      <c r="F95" s="353">
        <f>IF(LEN(B95)=1, ,'Staffing Plan'!M101)</f>
        <v>0</v>
      </c>
      <c r="G95" s="354" t="s">
        <v>139</v>
      </c>
      <c r="H95" s="355">
        <f t="shared" si="48"/>
        <v>0</v>
      </c>
      <c r="I95" s="356">
        <f t="shared" si="54"/>
        <v>0</v>
      </c>
      <c r="J95" s="355">
        <f t="shared" si="49"/>
        <v>0</v>
      </c>
      <c r="K95" s="356">
        <f t="shared" si="55"/>
        <v>0</v>
      </c>
      <c r="L95" s="355">
        <f t="shared" si="50"/>
        <v>0</v>
      </c>
      <c r="M95" s="356">
        <f t="shared" si="56"/>
        <v>0</v>
      </c>
      <c r="N95" s="355">
        <f t="shared" si="47"/>
        <v>0</v>
      </c>
      <c r="O95" s="357" t="s">
        <v>139</v>
      </c>
      <c r="P95" s="358">
        <f>IF(AND(F95&lt;1,'Staffing Plan'!S101&gt;0),"error",'Staffing Plan'!S101)</f>
        <v>0</v>
      </c>
      <c r="Q95" s="349"/>
      <c r="R95" s="38"/>
      <c r="S95" s="359"/>
      <c r="T95" s="360"/>
      <c r="U95" s="360"/>
      <c r="V95" s="38"/>
      <c r="W95" s="38"/>
      <c r="X95" s="38"/>
      <c r="Y95" s="38"/>
      <c r="Z95" s="38"/>
      <c r="AA95" s="38"/>
      <c r="AB95" s="38"/>
      <c r="AC95" s="38"/>
      <c r="AD95" s="38"/>
      <c r="AE95" s="38"/>
      <c r="AF95" s="38"/>
      <c r="AG95" s="38"/>
      <c r="AH95" s="38"/>
      <c r="AI95" s="38"/>
      <c r="AJ95" s="38"/>
      <c r="AK95" s="38"/>
      <c r="AL95" s="38"/>
      <c r="AM95" s="38"/>
      <c r="AN95" s="38"/>
      <c r="AO95" s="38"/>
      <c r="AP95" s="38"/>
    </row>
    <row r="96" spans="1:42" s="32" customFormat="1" ht="13.2" x14ac:dyDescent="0.25">
      <c r="A96" s="375"/>
      <c r="B96" s="351">
        <f>'Staffing Plan'!B102</f>
        <v>0</v>
      </c>
      <c r="C96" s="351"/>
      <c r="D96" s="351"/>
      <c r="E96" s="352"/>
      <c r="F96" s="353">
        <f>IF(LEN(B96)=1, ,'Staffing Plan'!M102)</f>
        <v>0</v>
      </c>
      <c r="G96" s="354" t="s">
        <v>139</v>
      </c>
      <c r="H96" s="355">
        <f t="shared" si="48"/>
        <v>0</v>
      </c>
      <c r="I96" s="356">
        <f t="shared" si="54"/>
        <v>0</v>
      </c>
      <c r="J96" s="355">
        <f t="shared" si="49"/>
        <v>0</v>
      </c>
      <c r="K96" s="356">
        <f t="shared" si="55"/>
        <v>0</v>
      </c>
      <c r="L96" s="355">
        <f t="shared" si="50"/>
        <v>0</v>
      </c>
      <c r="M96" s="356">
        <f t="shared" si="56"/>
        <v>0</v>
      </c>
      <c r="N96" s="355">
        <f t="shared" si="47"/>
        <v>0</v>
      </c>
      <c r="O96" s="357" t="s">
        <v>139</v>
      </c>
      <c r="P96" s="358">
        <f>IF(AND(F96&lt;1,'Staffing Plan'!S102&gt;0),"error",'Staffing Plan'!S102)</f>
        <v>0</v>
      </c>
      <c r="Q96" s="349"/>
      <c r="R96" s="38"/>
      <c r="S96" s="359"/>
      <c r="T96" s="360"/>
      <c r="U96" s="360"/>
      <c r="V96" s="38"/>
      <c r="W96" s="38"/>
      <c r="X96" s="38"/>
      <c r="Y96" s="38"/>
      <c r="Z96" s="38"/>
      <c r="AA96" s="38"/>
      <c r="AB96" s="38"/>
      <c r="AC96" s="38"/>
      <c r="AD96" s="38"/>
      <c r="AE96" s="38"/>
      <c r="AF96" s="38"/>
      <c r="AG96" s="38"/>
      <c r="AH96" s="38"/>
      <c r="AI96" s="38"/>
      <c r="AJ96" s="38"/>
      <c r="AK96" s="38"/>
      <c r="AL96" s="38"/>
      <c r="AM96" s="38"/>
      <c r="AN96" s="38"/>
      <c r="AO96" s="38"/>
      <c r="AP96" s="38"/>
    </row>
    <row r="97" spans="1:42" s="32" customFormat="1" ht="13.2" x14ac:dyDescent="0.25">
      <c r="A97" s="375"/>
      <c r="B97" s="351">
        <f>'Staffing Plan'!B103</f>
        <v>0</v>
      </c>
      <c r="C97" s="351"/>
      <c r="D97" s="351"/>
      <c r="E97" s="352"/>
      <c r="F97" s="353">
        <f>IF(LEN(B97)=1, ,'Staffing Plan'!M103)</f>
        <v>0</v>
      </c>
      <c r="G97" s="354" t="s">
        <v>139</v>
      </c>
      <c r="H97" s="355">
        <f t="shared" si="48"/>
        <v>0</v>
      </c>
      <c r="I97" s="356">
        <f t="shared" si="54"/>
        <v>0</v>
      </c>
      <c r="J97" s="355">
        <f t="shared" si="49"/>
        <v>0</v>
      </c>
      <c r="K97" s="356">
        <f t="shared" si="55"/>
        <v>0</v>
      </c>
      <c r="L97" s="355">
        <f t="shared" si="50"/>
        <v>0</v>
      </c>
      <c r="M97" s="356">
        <f t="shared" si="56"/>
        <v>0</v>
      </c>
      <c r="N97" s="355">
        <f t="shared" si="47"/>
        <v>0</v>
      </c>
      <c r="O97" s="357" t="s">
        <v>139</v>
      </c>
      <c r="P97" s="358">
        <f>IF(AND(F97&lt;1,'Staffing Plan'!S103&gt;0),"error",'Staffing Plan'!S103)</f>
        <v>0</v>
      </c>
      <c r="Q97" s="349"/>
      <c r="R97" s="38"/>
      <c r="S97" s="359"/>
      <c r="T97" s="360"/>
      <c r="U97" s="360"/>
      <c r="V97" s="38"/>
      <c r="W97" s="38"/>
      <c r="X97" s="38"/>
      <c r="Y97" s="38"/>
      <c r="Z97" s="38"/>
      <c r="AA97" s="38"/>
      <c r="AB97" s="38"/>
      <c r="AC97" s="38"/>
      <c r="AD97" s="38"/>
      <c r="AE97" s="38"/>
      <c r="AF97" s="38"/>
      <c r="AG97" s="38"/>
      <c r="AH97" s="38"/>
      <c r="AI97" s="38"/>
      <c r="AJ97" s="38"/>
      <c r="AK97" s="38"/>
      <c r="AL97" s="38"/>
      <c r="AM97" s="38"/>
      <c r="AN97" s="38"/>
      <c r="AO97" s="38"/>
      <c r="AP97" s="38"/>
    </row>
    <row r="98" spans="1:42" s="32" customFormat="1" ht="13.2" x14ac:dyDescent="0.25">
      <c r="A98" s="375"/>
      <c r="B98" s="351">
        <f>'Staffing Plan'!B104</f>
        <v>0</v>
      </c>
      <c r="C98" s="351"/>
      <c r="D98" s="351"/>
      <c r="E98" s="352"/>
      <c r="F98" s="353">
        <f>IF(LEN(B98)=1, ,'Staffing Plan'!M104)</f>
        <v>0</v>
      </c>
      <c r="G98" s="354" t="s">
        <v>139</v>
      </c>
      <c r="H98" s="355">
        <f t="shared" si="48"/>
        <v>0</v>
      </c>
      <c r="I98" s="356">
        <f t="shared" si="54"/>
        <v>0</v>
      </c>
      <c r="J98" s="355">
        <f t="shared" si="49"/>
        <v>0</v>
      </c>
      <c r="K98" s="356">
        <f t="shared" si="55"/>
        <v>0</v>
      </c>
      <c r="L98" s="355">
        <f t="shared" si="50"/>
        <v>0</v>
      </c>
      <c r="M98" s="356">
        <f t="shared" si="56"/>
        <v>0</v>
      </c>
      <c r="N98" s="355">
        <f t="shared" si="47"/>
        <v>0</v>
      </c>
      <c r="O98" s="357" t="s">
        <v>139</v>
      </c>
      <c r="P98" s="358">
        <f>IF(AND(F98&lt;1,'Staffing Plan'!S104&gt;0),"error",'Staffing Plan'!S104)</f>
        <v>0</v>
      </c>
      <c r="Q98" s="349"/>
      <c r="R98" s="38"/>
      <c r="S98" s="359"/>
      <c r="T98" s="360"/>
      <c r="U98" s="360"/>
      <c r="V98" s="38"/>
      <c r="W98" s="38"/>
      <c r="X98" s="38"/>
      <c r="Y98" s="38"/>
      <c r="Z98" s="38"/>
      <c r="AA98" s="38"/>
      <c r="AB98" s="38"/>
      <c r="AC98" s="38"/>
      <c r="AD98" s="38"/>
      <c r="AE98" s="38"/>
      <c r="AF98" s="38"/>
      <c r="AG98" s="38"/>
      <c r="AH98" s="38"/>
      <c r="AI98" s="38"/>
      <c r="AJ98" s="38"/>
      <c r="AK98" s="38"/>
      <c r="AL98" s="38"/>
      <c r="AM98" s="38"/>
      <c r="AN98" s="38"/>
      <c r="AO98" s="38"/>
      <c r="AP98" s="38"/>
    </row>
    <row r="99" spans="1:42" s="32" customFormat="1" ht="13.2" x14ac:dyDescent="0.25">
      <c r="A99" s="375"/>
      <c r="B99" s="351">
        <f>'Staffing Plan'!B105</f>
        <v>0</v>
      </c>
      <c r="C99" s="351"/>
      <c r="D99" s="351"/>
      <c r="E99" s="352"/>
      <c r="F99" s="353">
        <f>IF(LEN(B99)=1, ,'Staffing Plan'!M105)</f>
        <v>0</v>
      </c>
      <c r="G99" s="354" t="s">
        <v>139</v>
      </c>
      <c r="H99" s="355">
        <f t="shared" si="48"/>
        <v>0</v>
      </c>
      <c r="I99" s="356">
        <f t="shared" si="54"/>
        <v>0</v>
      </c>
      <c r="J99" s="355">
        <f t="shared" si="49"/>
        <v>0</v>
      </c>
      <c r="K99" s="356">
        <f t="shared" si="55"/>
        <v>0</v>
      </c>
      <c r="L99" s="355">
        <f t="shared" si="50"/>
        <v>0</v>
      </c>
      <c r="M99" s="356">
        <f t="shared" si="56"/>
        <v>0</v>
      </c>
      <c r="N99" s="355">
        <f t="shared" si="47"/>
        <v>0</v>
      </c>
      <c r="O99" s="357" t="s">
        <v>139</v>
      </c>
      <c r="P99" s="358">
        <f>IF(AND(F99&lt;1,'Staffing Plan'!S105&gt;0),"error",'Staffing Plan'!S105)</f>
        <v>0</v>
      </c>
      <c r="Q99" s="349"/>
      <c r="R99" s="38"/>
      <c r="S99" s="359"/>
      <c r="T99" s="360"/>
      <c r="U99" s="360"/>
      <c r="V99" s="38"/>
      <c r="W99" s="38"/>
      <c r="X99" s="38"/>
      <c r="Y99" s="38"/>
      <c r="Z99" s="38"/>
      <c r="AA99" s="38"/>
      <c r="AB99" s="38"/>
      <c r="AC99" s="38"/>
      <c r="AD99" s="38"/>
      <c r="AE99" s="38"/>
      <c r="AF99" s="38"/>
      <c r="AG99" s="38"/>
      <c r="AH99" s="38"/>
      <c r="AI99" s="38"/>
      <c r="AJ99" s="38"/>
      <c r="AK99" s="38"/>
      <c r="AL99" s="38"/>
      <c r="AM99" s="38"/>
      <c r="AN99" s="38"/>
      <c r="AO99" s="38"/>
      <c r="AP99" s="38"/>
    </row>
    <row r="100" spans="1:42" s="32" customFormat="1" ht="13.2" x14ac:dyDescent="0.25">
      <c r="A100" s="375"/>
      <c r="B100" s="351">
        <f>'Staffing Plan'!B106</f>
        <v>0</v>
      </c>
      <c r="C100" s="351"/>
      <c r="D100" s="351"/>
      <c r="E100" s="352"/>
      <c r="F100" s="353">
        <f>IF(LEN(B100)=1, ,'Staffing Plan'!M106)</f>
        <v>0</v>
      </c>
      <c r="G100" s="354" t="s">
        <v>139</v>
      </c>
      <c r="H100" s="355">
        <f t="shared" si="48"/>
        <v>0</v>
      </c>
      <c r="I100" s="356">
        <f t="shared" si="54"/>
        <v>0</v>
      </c>
      <c r="J100" s="355">
        <f t="shared" si="49"/>
        <v>0</v>
      </c>
      <c r="K100" s="356">
        <f t="shared" si="55"/>
        <v>0</v>
      </c>
      <c r="L100" s="355">
        <f t="shared" si="50"/>
        <v>0</v>
      </c>
      <c r="M100" s="356">
        <f t="shared" si="56"/>
        <v>0</v>
      </c>
      <c r="N100" s="355">
        <f t="shared" si="47"/>
        <v>0</v>
      </c>
      <c r="O100" s="357" t="s">
        <v>139</v>
      </c>
      <c r="P100" s="358">
        <f>IF(AND(F100&lt;1,'Staffing Plan'!S106&gt;0),"error",'Staffing Plan'!S106)</f>
        <v>0</v>
      </c>
      <c r="Q100" s="349"/>
      <c r="R100" s="38"/>
      <c r="S100" s="359"/>
      <c r="T100" s="360"/>
      <c r="U100" s="360"/>
      <c r="V100" s="38"/>
      <c r="W100" s="38"/>
      <c r="X100" s="38"/>
      <c r="Y100" s="38"/>
      <c r="Z100" s="38"/>
      <c r="AA100" s="38"/>
      <c r="AB100" s="38"/>
      <c r="AC100" s="38"/>
      <c r="AD100" s="38"/>
      <c r="AE100" s="38"/>
      <c r="AF100" s="38"/>
      <c r="AG100" s="38"/>
      <c r="AH100" s="38"/>
      <c r="AI100" s="38"/>
      <c r="AJ100" s="38"/>
      <c r="AK100" s="38"/>
      <c r="AL100" s="38"/>
      <c r="AM100" s="38"/>
      <c r="AN100" s="38"/>
      <c r="AO100" s="38"/>
      <c r="AP100" s="38"/>
    </row>
    <row r="101" spans="1:42" s="32" customFormat="1" ht="13.8" thickBot="1" x14ac:dyDescent="0.3">
      <c r="A101" s="376"/>
      <c r="B101" s="377"/>
      <c r="C101" s="377"/>
      <c r="D101" s="377"/>
      <c r="E101" s="363" t="s">
        <v>145</v>
      </c>
      <c r="F101" s="364">
        <f>ROUND(($H$12*H101+$H$13*J101+$H$14*L101+$H$15*N101),2)</f>
        <v>0</v>
      </c>
      <c r="G101" s="365" t="s">
        <v>139</v>
      </c>
      <c r="H101" s="366">
        <f>ROUND(H89*$P89+H90*$P90+H91*$P91+H92*$P92+H93*$P93+H94*$P94+H95*$P95+H96*$P96+H97*$P97+H98*$P98+H99*$P99+H100*$P100,2)</f>
        <v>0</v>
      </c>
      <c r="I101" s="378"/>
      <c r="J101" s="366">
        <f>ROUND(J89*$P89+J90*$P90+J91*$P91+J92*$P92+J93*$P93+J94*$P94+J95*$P95+J96*$P96+J97*$P97+J98*$P98+J99*$P99+J100*$P100,2)</f>
        <v>0</v>
      </c>
      <c r="K101" s="378"/>
      <c r="L101" s="366">
        <f>ROUND(L89*$P89+L90*$P90+L91*$P91+L92*$P92+L93*$P93+L94*$P94+L95*$P95+L96*$P96+L97*$P97+L98*$P98+L99*$P99+L100*$P100,2)</f>
        <v>0</v>
      </c>
      <c r="M101" s="379"/>
      <c r="N101" s="366">
        <f>ROUND(N89*$P89+N90*$P90+N91*$P91+N92*$P92+N93*$P93+N94*$P94+N95*$P95+N96*$P96+N97*$P97+N98*$P98+N99*$P99+N100*$P100,2)</f>
        <v>0</v>
      </c>
      <c r="O101" s="369" t="s">
        <v>139</v>
      </c>
      <c r="P101" s="370">
        <f>IF(SUM(P89:P100)*100=100,,IF(AND(SUM(P89:P100)=0,SUM(F89:F100)=0),0,"Sum must = 100%"))</f>
        <v>0</v>
      </c>
      <c r="Q101" s="371"/>
      <c r="R101" s="38"/>
      <c r="S101" s="372"/>
      <c r="T101" s="373"/>
      <c r="U101" s="373"/>
      <c r="V101" s="38"/>
      <c r="W101" s="38"/>
      <c r="X101" s="38"/>
      <c r="Y101" s="38"/>
      <c r="Z101" s="38"/>
      <c r="AA101" s="38"/>
      <c r="AB101" s="38"/>
      <c r="AC101" s="38"/>
      <c r="AD101" s="38"/>
      <c r="AE101" s="38"/>
      <c r="AF101" s="38"/>
      <c r="AG101" s="38"/>
      <c r="AH101" s="38"/>
      <c r="AI101" s="38"/>
      <c r="AJ101" s="38"/>
      <c r="AK101" s="38"/>
      <c r="AL101" s="38"/>
      <c r="AM101" s="38"/>
      <c r="AN101" s="38"/>
      <c r="AO101" s="38"/>
      <c r="AP101" s="38"/>
    </row>
    <row r="102" spans="1:42" s="33" customFormat="1" ht="13.2" x14ac:dyDescent="0.25">
      <c r="A102" s="344" t="str">
        <f>'Staffing Plan'!K19</f>
        <v>Administrative</v>
      </c>
      <c r="B102" s="345"/>
      <c r="C102" s="345"/>
      <c r="D102" s="345"/>
      <c r="E102" s="345"/>
      <c r="F102" s="345"/>
      <c r="G102" s="346" t="s">
        <v>139</v>
      </c>
      <c r="H102" s="345"/>
      <c r="I102" s="374"/>
      <c r="J102" s="345"/>
      <c r="K102" s="374"/>
      <c r="L102" s="345"/>
      <c r="M102" s="374"/>
      <c r="N102" s="345"/>
      <c r="O102" s="348" t="s">
        <v>139</v>
      </c>
      <c r="P102" s="345"/>
      <c r="Q102" s="349"/>
      <c r="R102" s="30"/>
      <c r="S102" s="372"/>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row>
    <row r="103" spans="1:42" s="32" customFormat="1" ht="13.2" x14ac:dyDescent="0.25">
      <c r="A103" s="375"/>
      <c r="B103" s="351">
        <f>'Staffing Plan'!B109</f>
        <v>0</v>
      </c>
      <c r="C103" s="351"/>
      <c r="D103" s="351"/>
      <c r="E103" s="352"/>
      <c r="F103" s="353">
        <f>IF(LEN(B103)=1, ,'Staffing Plan'!M109)</f>
        <v>0</v>
      </c>
      <c r="G103" s="354" t="s">
        <v>139</v>
      </c>
      <c r="H103" s="355">
        <f>ROUND(F103*(1+$D$12)*(1+$D$13)+(F103*$D$14),0)</f>
        <v>0</v>
      </c>
      <c r="I103" s="356">
        <f>IF(H103&lt;1,,$D$15)</f>
        <v>0</v>
      </c>
      <c r="J103" s="355">
        <f>ROUND(H103*(1+I103),0)</f>
        <v>0</v>
      </c>
      <c r="K103" s="356">
        <f>IF(J103&lt;1,,$D$15)</f>
        <v>0</v>
      </c>
      <c r="L103" s="355">
        <f>ROUND(J103*(1+K103),0)</f>
        <v>0</v>
      </c>
      <c r="M103" s="356">
        <f>IF(L103&lt;1,,$D$15)</f>
        <v>0</v>
      </c>
      <c r="N103" s="355">
        <f t="shared" ref="N103:N114" si="57">IF($H$13+$H$14+$H$15=0,0,ROUND(L103*(1+M103),0))</f>
        <v>0</v>
      </c>
      <c r="O103" s="357" t="s">
        <v>139</v>
      </c>
      <c r="P103" s="358">
        <f>IF(AND(F103&lt;1,'Staffing Plan'!S109&gt;0),"error",'Staffing Plan'!S109)</f>
        <v>0</v>
      </c>
      <c r="Q103" s="349"/>
      <c r="R103" s="38"/>
      <c r="S103" s="359"/>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row>
    <row r="104" spans="1:42" s="32" customFormat="1" ht="13.2" x14ac:dyDescent="0.25">
      <c r="A104" s="375"/>
      <c r="B104" s="351">
        <f>'Staffing Plan'!B110</f>
        <v>0</v>
      </c>
      <c r="C104" s="351"/>
      <c r="D104" s="351"/>
      <c r="E104" s="352"/>
      <c r="F104" s="353">
        <f>IF(LEN(B104)=1, ,'Staffing Plan'!M110)</f>
        <v>0</v>
      </c>
      <c r="G104" s="354" t="s">
        <v>139</v>
      </c>
      <c r="H104" s="355">
        <f t="shared" ref="H104:H114" si="58">ROUND(F104*(1+$D$12)*(1+$D$13)+(F104*$D$14),0)</f>
        <v>0</v>
      </c>
      <c r="I104" s="356">
        <f>IF(H104&lt;1,,$D$15)</f>
        <v>0</v>
      </c>
      <c r="J104" s="355">
        <f t="shared" ref="J104:J114" si="59">ROUND(H104*(1+I104),0)</f>
        <v>0</v>
      </c>
      <c r="K104" s="356">
        <f>IF(J104&lt;1,,$D$15)</f>
        <v>0</v>
      </c>
      <c r="L104" s="355">
        <f t="shared" ref="L104:L114" si="60">ROUND(J104*(1+K104),0)</f>
        <v>0</v>
      </c>
      <c r="M104" s="356">
        <f>IF(L104&lt;1,,$D$15)</f>
        <v>0</v>
      </c>
      <c r="N104" s="355">
        <f t="shared" si="57"/>
        <v>0</v>
      </c>
      <c r="O104" s="357" t="s">
        <v>139</v>
      </c>
      <c r="P104" s="358">
        <f>IF(AND(F104&lt;1,'Staffing Plan'!S110&gt;0),"error",'Staffing Plan'!S110)</f>
        <v>0</v>
      </c>
      <c r="Q104" s="349"/>
      <c r="R104" s="38"/>
      <c r="S104" s="359"/>
      <c r="T104" s="360"/>
      <c r="U104" s="360"/>
      <c r="V104" s="38"/>
      <c r="W104" s="38"/>
      <c r="X104" s="38"/>
      <c r="Y104" s="38"/>
      <c r="Z104" s="38"/>
      <c r="AA104" s="38"/>
      <c r="AB104" s="38"/>
      <c r="AC104" s="38"/>
      <c r="AD104" s="38"/>
      <c r="AE104" s="38"/>
      <c r="AF104" s="38"/>
      <c r="AG104" s="38"/>
      <c r="AH104" s="38"/>
      <c r="AI104" s="38"/>
      <c r="AJ104" s="38"/>
      <c r="AK104" s="38"/>
      <c r="AL104" s="38"/>
      <c r="AM104" s="38"/>
      <c r="AN104" s="38"/>
      <c r="AO104" s="38"/>
      <c r="AP104" s="38"/>
    </row>
    <row r="105" spans="1:42" s="32" customFormat="1" ht="13.2" x14ac:dyDescent="0.25">
      <c r="A105" s="375"/>
      <c r="B105" s="351">
        <f>'Staffing Plan'!B111</f>
        <v>0</v>
      </c>
      <c r="C105" s="351"/>
      <c r="D105" s="351"/>
      <c r="E105" s="352"/>
      <c r="F105" s="353">
        <f>IF(LEN(B105)=1, ,'Staffing Plan'!M111)</f>
        <v>0</v>
      </c>
      <c r="G105" s="354" t="s">
        <v>139</v>
      </c>
      <c r="H105" s="355">
        <f t="shared" si="58"/>
        <v>0</v>
      </c>
      <c r="I105" s="356">
        <f t="shared" ref="I105:I106" si="61">IF(H105&lt;1,,$D$15)</f>
        <v>0</v>
      </c>
      <c r="J105" s="355">
        <f t="shared" si="59"/>
        <v>0</v>
      </c>
      <c r="K105" s="356">
        <f t="shared" ref="K105:K106" si="62">IF(J105&lt;1,,$D$15)</f>
        <v>0</v>
      </c>
      <c r="L105" s="355">
        <f t="shared" si="60"/>
        <v>0</v>
      </c>
      <c r="M105" s="356">
        <f t="shared" ref="M105:M106" si="63">IF(L105&lt;1,,$D$15)</f>
        <v>0</v>
      </c>
      <c r="N105" s="355">
        <f t="shared" si="57"/>
        <v>0</v>
      </c>
      <c r="O105" s="357" t="s">
        <v>139</v>
      </c>
      <c r="P105" s="358">
        <f>IF(AND(F105&lt;1,'Staffing Plan'!S111&gt;0),"error",'Staffing Plan'!S111)</f>
        <v>0</v>
      </c>
      <c r="Q105" s="349"/>
      <c r="R105" s="38"/>
      <c r="S105" s="359"/>
      <c r="T105" s="360"/>
      <c r="U105" s="360"/>
      <c r="V105" s="38"/>
      <c r="W105" s="38"/>
      <c r="X105" s="38"/>
      <c r="Y105" s="38"/>
      <c r="Z105" s="38"/>
      <c r="AA105" s="38"/>
      <c r="AB105" s="38"/>
      <c r="AC105" s="38"/>
      <c r="AD105" s="38"/>
      <c r="AE105" s="38"/>
      <c r="AF105" s="38"/>
      <c r="AG105" s="38"/>
      <c r="AH105" s="38"/>
      <c r="AI105" s="38"/>
      <c r="AJ105" s="38"/>
      <c r="AK105" s="38"/>
      <c r="AL105" s="38"/>
      <c r="AM105" s="38"/>
      <c r="AN105" s="38"/>
      <c r="AO105" s="38"/>
      <c r="AP105" s="38"/>
    </row>
    <row r="106" spans="1:42" s="32" customFormat="1" ht="13.2" x14ac:dyDescent="0.25">
      <c r="A106" s="375"/>
      <c r="B106" s="351">
        <f>'Staffing Plan'!B112</f>
        <v>0</v>
      </c>
      <c r="C106" s="351"/>
      <c r="D106" s="351"/>
      <c r="E106" s="352"/>
      <c r="F106" s="353">
        <f>IF(LEN(B106)=1, ,'Staffing Plan'!M112)</f>
        <v>0</v>
      </c>
      <c r="G106" s="354" t="s">
        <v>139</v>
      </c>
      <c r="H106" s="355">
        <f t="shared" si="58"/>
        <v>0</v>
      </c>
      <c r="I106" s="356">
        <f t="shared" si="61"/>
        <v>0</v>
      </c>
      <c r="J106" s="355">
        <f t="shared" si="59"/>
        <v>0</v>
      </c>
      <c r="K106" s="356">
        <f t="shared" si="62"/>
        <v>0</v>
      </c>
      <c r="L106" s="355">
        <f t="shared" si="60"/>
        <v>0</v>
      </c>
      <c r="M106" s="356">
        <f t="shared" si="63"/>
        <v>0</v>
      </c>
      <c r="N106" s="355">
        <f t="shared" si="57"/>
        <v>0</v>
      </c>
      <c r="O106" s="357" t="s">
        <v>139</v>
      </c>
      <c r="P106" s="358">
        <f>IF(AND(F106&lt;1,'Staffing Plan'!S112&gt;0),"error",'Staffing Plan'!S112)</f>
        <v>0</v>
      </c>
      <c r="Q106" s="349"/>
      <c r="R106" s="38"/>
      <c r="S106" s="359"/>
      <c r="T106" s="360"/>
      <c r="U106" s="360"/>
      <c r="V106" s="38"/>
      <c r="W106" s="38"/>
      <c r="X106" s="38"/>
      <c r="Y106" s="38"/>
      <c r="Z106" s="38"/>
      <c r="AA106" s="38"/>
      <c r="AB106" s="38"/>
      <c r="AC106" s="38"/>
      <c r="AD106" s="38"/>
      <c r="AE106" s="38"/>
      <c r="AF106" s="38"/>
      <c r="AG106" s="38"/>
      <c r="AH106" s="38"/>
      <c r="AI106" s="38"/>
      <c r="AJ106" s="38"/>
      <c r="AK106" s="38"/>
      <c r="AL106" s="38"/>
      <c r="AM106" s="38"/>
      <c r="AN106" s="38"/>
      <c r="AO106" s="38"/>
      <c r="AP106" s="38"/>
    </row>
    <row r="107" spans="1:42" s="32" customFormat="1" ht="13.2" x14ac:dyDescent="0.25">
      <c r="A107" s="375"/>
      <c r="B107" s="351">
        <f>'Staffing Plan'!B113</f>
        <v>0</v>
      </c>
      <c r="C107" s="351"/>
      <c r="D107" s="351"/>
      <c r="E107" s="352"/>
      <c r="F107" s="353">
        <f>IF(LEN(B107)=1, ,'Staffing Plan'!M113)</f>
        <v>0</v>
      </c>
      <c r="G107" s="354" t="s">
        <v>139</v>
      </c>
      <c r="H107" s="355">
        <f t="shared" si="58"/>
        <v>0</v>
      </c>
      <c r="I107" s="356">
        <f>IF(H107&lt;1,,$D$15)</f>
        <v>0</v>
      </c>
      <c r="J107" s="355">
        <f t="shared" si="59"/>
        <v>0</v>
      </c>
      <c r="K107" s="356">
        <f>IF(J107&lt;1,,$D$15)</f>
        <v>0</v>
      </c>
      <c r="L107" s="355">
        <f t="shared" si="60"/>
        <v>0</v>
      </c>
      <c r="M107" s="356">
        <f>IF(L107&lt;1,,$D$15)</f>
        <v>0</v>
      </c>
      <c r="N107" s="355">
        <f t="shared" si="57"/>
        <v>0</v>
      </c>
      <c r="O107" s="357" t="s">
        <v>139</v>
      </c>
      <c r="P107" s="358">
        <f>IF(AND(F107&lt;1,'Staffing Plan'!S113&gt;0),"error",'Staffing Plan'!S113)</f>
        <v>0</v>
      </c>
      <c r="Q107" s="349"/>
      <c r="R107" s="38"/>
      <c r="S107" s="359"/>
      <c r="T107" s="360"/>
      <c r="U107" s="360"/>
      <c r="V107" s="38"/>
      <c r="W107" s="38"/>
      <c r="X107" s="38"/>
      <c r="Y107" s="38"/>
      <c r="Z107" s="38"/>
      <c r="AA107" s="38"/>
      <c r="AB107" s="38"/>
      <c r="AC107" s="38"/>
      <c r="AD107" s="38"/>
      <c r="AE107" s="38"/>
      <c r="AF107" s="38"/>
      <c r="AG107" s="38"/>
      <c r="AH107" s="38"/>
      <c r="AI107" s="38"/>
      <c r="AJ107" s="38"/>
      <c r="AK107" s="38"/>
      <c r="AL107" s="38"/>
      <c r="AM107" s="38"/>
      <c r="AN107" s="38"/>
      <c r="AO107" s="38"/>
      <c r="AP107" s="38"/>
    </row>
    <row r="108" spans="1:42" s="32" customFormat="1" ht="13.2" x14ac:dyDescent="0.25">
      <c r="A108" s="375"/>
      <c r="B108" s="351">
        <f>'Staffing Plan'!B114</f>
        <v>0</v>
      </c>
      <c r="C108" s="351"/>
      <c r="D108" s="351"/>
      <c r="E108" s="352"/>
      <c r="F108" s="353">
        <f>IF(LEN(B108)=1, ,'Staffing Plan'!M114)</f>
        <v>0</v>
      </c>
      <c r="G108" s="354" t="s">
        <v>139</v>
      </c>
      <c r="H108" s="355">
        <f t="shared" si="58"/>
        <v>0</v>
      </c>
      <c r="I108" s="356">
        <f t="shared" ref="I108:I114" si="64">IF(H108&lt;1,,$D$15)</f>
        <v>0</v>
      </c>
      <c r="J108" s="355">
        <f t="shared" si="59"/>
        <v>0</v>
      </c>
      <c r="K108" s="356">
        <f t="shared" ref="K108:K114" si="65">IF(J108&lt;1,,$D$15)</f>
        <v>0</v>
      </c>
      <c r="L108" s="355">
        <f t="shared" si="60"/>
        <v>0</v>
      </c>
      <c r="M108" s="356">
        <f t="shared" ref="M108:M114" si="66">IF(L108&lt;1,,$D$15)</f>
        <v>0</v>
      </c>
      <c r="N108" s="355">
        <f t="shared" si="57"/>
        <v>0</v>
      </c>
      <c r="O108" s="357" t="s">
        <v>139</v>
      </c>
      <c r="P108" s="358">
        <f>IF(AND(F108&lt;1,'Staffing Plan'!S114&gt;0),"error",'Staffing Plan'!S114)</f>
        <v>0</v>
      </c>
      <c r="Q108" s="349"/>
      <c r="R108" s="38"/>
      <c r="S108" s="359"/>
      <c r="T108" s="360"/>
      <c r="U108" s="360"/>
      <c r="V108" s="38"/>
      <c r="W108" s="38"/>
      <c r="X108" s="38"/>
      <c r="Y108" s="38"/>
      <c r="Z108" s="38"/>
      <c r="AA108" s="38"/>
      <c r="AB108" s="38"/>
      <c r="AC108" s="38"/>
      <c r="AD108" s="38"/>
      <c r="AE108" s="38"/>
      <c r="AF108" s="38"/>
      <c r="AG108" s="38"/>
      <c r="AH108" s="38"/>
      <c r="AI108" s="38"/>
      <c r="AJ108" s="38"/>
      <c r="AK108" s="38"/>
      <c r="AL108" s="38"/>
      <c r="AM108" s="38"/>
      <c r="AN108" s="38"/>
      <c r="AO108" s="38"/>
      <c r="AP108" s="38"/>
    </row>
    <row r="109" spans="1:42" s="32" customFormat="1" ht="13.2" x14ac:dyDescent="0.25">
      <c r="A109" s="375"/>
      <c r="B109" s="351">
        <f>'Staffing Plan'!B115</f>
        <v>0</v>
      </c>
      <c r="C109" s="351"/>
      <c r="D109" s="351"/>
      <c r="E109" s="352"/>
      <c r="F109" s="353">
        <f>IF(LEN(B109)=1, ,'Staffing Plan'!M115)</f>
        <v>0</v>
      </c>
      <c r="G109" s="354" t="s">
        <v>139</v>
      </c>
      <c r="H109" s="355">
        <f t="shared" si="58"/>
        <v>0</v>
      </c>
      <c r="I109" s="356">
        <f t="shared" si="64"/>
        <v>0</v>
      </c>
      <c r="J109" s="355">
        <f t="shared" si="59"/>
        <v>0</v>
      </c>
      <c r="K109" s="356">
        <f t="shared" si="65"/>
        <v>0</v>
      </c>
      <c r="L109" s="355">
        <f t="shared" si="60"/>
        <v>0</v>
      </c>
      <c r="M109" s="356">
        <f t="shared" si="66"/>
        <v>0</v>
      </c>
      <c r="N109" s="355">
        <f t="shared" si="57"/>
        <v>0</v>
      </c>
      <c r="O109" s="357" t="s">
        <v>139</v>
      </c>
      <c r="P109" s="358">
        <f>IF(AND(F109&lt;1,'Staffing Plan'!S115&gt;0),"error",'Staffing Plan'!S115)</f>
        <v>0</v>
      </c>
      <c r="Q109" s="349"/>
      <c r="R109" s="38"/>
      <c r="S109" s="359"/>
      <c r="T109" s="360"/>
      <c r="U109" s="360"/>
      <c r="V109" s="38"/>
      <c r="W109" s="38"/>
      <c r="X109" s="38"/>
      <c r="Y109" s="38"/>
      <c r="Z109" s="38"/>
      <c r="AA109" s="38"/>
      <c r="AB109" s="38"/>
      <c r="AC109" s="38"/>
      <c r="AD109" s="38"/>
      <c r="AE109" s="38"/>
      <c r="AF109" s="38"/>
      <c r="AG109" s="38"/>
      <c r="AH109" s="38"/>
      <c r="AI109" s="38"/>
      <c r="AJ109" s="38"/>
      <c r="AK109" s="38"/>
      <c r="AL109" s="38"/>
      <c r="AM109" s="38"/>
      <c r="AN109" s="38"/>
      <c r="AO109" s="38"/>
      <c r="AP109" s="38"/>
    </row>
    <row r="110" spans="1:42" s="32" customFormat="1" ht="13.2" x14ac:dyDescent="0.25">
      <c r="A110" s="375"/>
      <c r="B110" s="351">
        <f>'Staffing Plan'!B116</f>
        <v>0</v>
      </c>
      <c r="C110" s="351"/>
      <c r="D110" s="351"/>
      <c r="E110" s="352"/>
      <c r="F110" s="353">
        <f>IF(LEN(B110)=1, ,'Staffing Plan'!M116)</f>
        <v>0</v>
      </c>
      <c r="G110" s="354" t="s">
        <v>139</v>
      </c>
      <c r="H110" s="355">
        <f t="shared" si="58"/>
        <v>0</v>
      </c>
      <c r="I110" s="356">
        <f t="shared" si="64"/>
        <v>0</v>
      </c>
      <c r="J110" s="355">
        <f t="shared" si="59"/>
        <v>0</v>
      </c>
      <c r="K110" s="356">
        <f t="shared" si="65"/>
        <v>0</v>
      </c>
      <c r="L110" s="355">
        <f t="shared" si="60"/>
        <v>0</v>
      </c>
      <c r="M110" s="356">
        <f t="shared" si="66"/>
        <v>0</v>
      </c>
      <c r="N110" s="355">
        <f t="shared" si="57"/>
        <v>0</v>
      </c>
      <c r="O110" s="357" t="s">
        <v>139</v>
      </c>
      <c r="P110" s="358">
        <f>IF(AND(F110&lt;1,'Staffing Plan'!S116&gt;0),"error",'Staffing Plan'!S116)</f>
        <v>0</v>
      </c>
      <c r="Q110" s="349"/>
      <c r="R110" s="38"/>
      <c r="S110" s="359"/>
      <c r="T110" s="360"/>
      <c r="U110" s="360"/>
      <c r="V110" s="38"/>
      <c r="W110" s="38"/>
      <c r="X110" s="38"/>
      <c r="Y110" s="38"/>
      <c r="Z110" s="38"/>
      <c r="AA110" s="38"/>
      <c r="AB110" s="38"/>
      <c r="AC110" s="38"/>
      <c r="AD110" s="38"/>
      <c r="AE110" s="38"/>
      <c r="AF110" s="38"/>
      <c r="AG110" s="38"/>
      <c r="AH110" s="38"/>
      <c r="AI110" s="38"/>
      <c r="AJ110" s="38"/>
      <c r="AK110" s="38"/>
      <c r="AL110" s="38"/>
      <c r="AM110" s="38"/>
      <c r="AN110" s="38"/>
      <c r="AO110" s="38"/>
      <c r="AP110" s="38"/>
    </row>
    <row r="111" spans="1:42" s="32" customFormat="1" ht="13.2" x14ac:dyDescent="0.25">
      <c r="A111" s="375"/>
      <c r="B111" s="351">
        <f>'Staffing Plan'!B117</f>
        <v>0</v>
      </c>
      <c r="C111" s="351"/>
      <c r="D111" s="351"/>
      <c r="E111" s="352"/>
      <c r="F111" s="353">
        <f>IF(LEN(B111)=1, ,'Staffing Plan'!M117)</f>
        <v>0</v>
      </c>
      <c r="G111" s="354" t="s">
        <v>139</v>
      </c>
      <c r="H111" s="355">
        <f t="shared" si="58"/>
        <v>0</v>
      </c>
      <c r="I111" s="356">
        <f t="shared" si="64"/>
        <v>0</v>
      </c>
      <c r="J111" s="355">
        <f t="shared" si="59"/>
        <v>0</v>
      </c>
      <c r="K111" s="356">
        <f t="shared" si="65"/>
        <v>0</v>
      </c>
      <c r="L111" s="355">
        <f t="shared" si="60"/>
        <v>0</v>
      </c>
      <c r="M111" s="356">
        <f t="shared" si="66"/>
        <v>0</v>
      </c>
      <c r="N111" s="355">
        <f t="shared" si="57"/>
        <v>0</v>
      </c>
      <c r="O111" s="357" t="s">
        <v>139</v>
      </c>
      <c r="P111" s="358">
        <f>IF(AND(F111&lt;1,'Staffing Plan'!S117&gt;0),"error",'Staffing Plan'!S117)</f>
        <v>0</v>
      </c>
      <c r="Q111" s="349"/>
      <c r="R111" s="38"/>
      <c r="S111" s="359"/>
      <c r="T111" s="360"/>
      <c r="U111" s="360"/>
      <c r="V111" s="38"/>
      <c r="W111" s="38"/>
      <c r="X111" s="38"/>
      <c r="Y111" s="38"/>
      <c r="Z111" s="38"/>
      <c r="AA111" s="38"/>
      <c r="AB111" s="38"/>
      <c r="AC111" s="38"/>
      <c r="AD111" s="38"/>
      <c r="AE111" s="38"/>
      <c r="AF111" s="38"/>
      <c r="AG111" s="38"/>
      <c r="AH111" s="38"/>
      <c r="AI111" s="38"/>
      <c r="AJ111" s="38"/>
      <c r="AK111" s="38"/>
      <c r="AL111" s="38"/>
      <c r="AM111" s="38"/>
      <c r="AN111" s="38"/>
      <c r="AO111" s="38"/>
      <c r="AP111" s="38"/>
    </row>
    <row r="112" spans="1:42" s="32" customFormat="1" ht="13.2" x14ac:dyDescent="0.25">
      <c r="A112" s="375"/>
      <c r="B112" s="351">
        <f>'Staffing Plan'!B118</f>
        <v>0</v>
      </c>
      <c r="C112" s="351"/>
      <c r="D112" s="351"/>
      <c r="E112" s="352"/>
      <c r="F112" s="353">
        <f>IF(LEN(B112)=1, ,'Staffing Plan'!M118)</f>
        <v>0</v>
      </c>
      <c r="G112" s="354" t="s">
        <v>139</v>
      </c>
      <c r="H112" s="355">
        <f t="shared" si="58"/>
        <v>0</v>
      </c>
      <c r="I112" s="356">
        <f t="shared" si="64"/>
        <v>0</v>
      </c>
      <c r="J112" s="355">
        <f t="shared" si="59"/>
        <v>0</v>
      </c>
      <c r="K112" s="356">
        <f t="shared" si="65"/>
        <v>0</v>
      </c>
      <c r="L112" s="355">
        <f t="shared" si="60"/>
        <v>0</v>
      </c>
      <c r="M112" s="356">
        <f t="shared" si="66"/>
        <v>0</v>
      </c>
      <c r="N112" s="355">
        <f t="shared" si="57"/>
        <v>0</v>
      </c>
      <c r="O112" s="357" t="s">
        <v>139</v>
      </c>
      <c r="P112" s="358">
        <f>IF(AND(F112&lt;1,'Staffing Plan'!S118&gt;0),"error",'Staffing Plan'!S118)</f>
        <v>0</v>
      </c>
      <c r="Q112" s="349"/>
      <c r="R112" s="38"/>
      <c r="S112" s="359"/>
      <c r="T112" s="360"/>
      <c r="U112" s="360"/>
      <c r="V112" s="38"/>
      <c r="W112" s="38"/>
      <c r="X112" s="38"/>
      <c r="Y112" s="38"/>
      <c r="Z112" s="38"/>
      <c r="AA112" s="38"/>
      <c r="AB112" s="38"/>
      <c r="AC112" s="38"/>
      <c r="AD112" s="38"/>
      <c r="AE112" s="38"/>
      <c r="AF112" s="38"/>
      <c r="AG112" s="38"/>
      <c r="AH112" s="38"/>
      <c r="AI112" s="38"/>
      <c r="AJ112" s="38"/>
      <c r="AK112" s="38"/>
      <c r="AL112" s="38"/>
      <c r="AM112" s="38"/>
      <c r="AN112" s="38"/>
      <c r="AO112" s="38"/>
      <c r="AP112" s="38"/>
    </row>
    <row r="113" spans="1:42" s="32" customFormat="1" ht="13.2" x14ac:dyDescent="0.25">
      <c r="A113" s="375"/>
      <c r="B113" s="351">
        <f>'Staffing Plan'!B119</f>
        <v>0</v>
      </c>
      <c r="C113" s="351"/>
      <c r="D113" s="351"/>
      <c r="E113" s="352"/>
      <c r="F113" s="353">
        <f>IF(LEN(B113)=1, ,'Staffing Plan'!M119)</f>
        <v>0</v>
      </c>
      <c r="G113" s="354" t="s">
        <v>139</v>
      </c>
      <c r="H113" s="355">
        <f t="shared" si="58"/>
        <v>0</v>
      </c>
      <c r="I113" s="356">
        <f t="shared" si="64"/>
        <v>0</v>
      </c>
      <c r="J113" s="355">
        <f t="shared" si="59"/>
        <v>0</v>
      </c>
      <c r="K113" s="356">
        <f t="shared" si="65"/>
        <v>0</v>
      </c>
      <c r="L113" s="355">
        <f t="shared" si="60"/>
        <v>0</v>
      </c>
      <c r="M113" s="356">
        <f t="shared" si="66"/>
        <v>0</v>
      </c>
      <c r="N113" s="355">
        <f t="shared" si="57"/>
        <v>0</v>
      </c>
      <c r="O113" s="357" t="s">
        <v>139</v>
      </c>
      <c r="P113" s="358">
        <f>IF(AND(F113&lt;1,'Staffing Plan'!S119&gt;0),"error",'Staffing Plan'!S119)</f>
        <v>0</v>
      </c>
      <c r="Q113" s="349"/>
      <c r="R113" s="38"/>
      <c r="S113" s="359"/>
      <c r="T113" s="360"/>
      <c r="U113" s="360"/>
      <c r="V113" s="38"/>
      <c r="W113" s="38"/>
      <c r="X113" s="38"/>
      <c r="Y113" s="38"/>
      <c r="Z113" s="38"/>
      <c r="AA113" s="38"/>
      <c r="AB113" s="38"/>
      <c r="AC113" s="38"/>
      <c r="AD113" s="38"/>
      <c r="AE113" s="38"/>
      <c r="AF113" s="38"/>
      <c r="AG113" s="38"/>
      <c r="AH113" s="38"/>
      <c r="AI113" s="38"/>
      <c r="AJ113" s="38"/>
      <c r="AK113" s="38"/>
      <c r="AL113" s="38"/>
      <c r="AM113" s="38"/>
      <c r="AN113" s="38"/>
      <c r="AO113" s="38"/>
      <c r="AP113" s="38"/>
    </row>
    <row r="114" spans="1:42" s="32" customFormat="1" ht="13.2" x14ac:dyDescent="0.25">
      <c r="A114" s="375"/>
      <c r="B114" s="351">
        <f>'Staffing Plan'!B120</f>
        <v>0</v>
      </c>
      <c r="C114" s="351"/>
      <c r="D114" s="351"/>
      <c r="E114" s="352"/>
      <c r="F114" s="353">
        <f>IF(LEN(B114)=1, ,'Staffing Plan'!M120)</f>
        <v>0</v>
      </c>
      <c r="G114" s="354" t="s">
        <v>139</v>
      </c>
      <c r="H114" s="355">
        <f t="shared" si="58"/>
        <v>0</v>
      </c>
      <c r="I114" s="356">
        <f t="shared" si="64"/>
        <v>0</v>
      </c>
      <c r="J114" s="355">
        <f t="shared" si="59"/>
        <v>0</v>
      </c>
      <c r="K114" s="356">
        <f t="shared" si="65"/>
        <v>0</v>
      </c>
      <c r="L114" s="355">
        <f t="shared" si="60"/>
        <v>0</v>
      </c>
      <c r="M114" s="356">
        <f t="shared" si="66"/>
        <v>0</v>
      </c>
      <c r="N114" s="355">
        <f t="shared" si="57"/>
        <v>0</v>
      </c>
      <c r="O114" s="357" t="s">
        <v>139</v>
      </c>
      <c r="P114" s="358">
        <f>IF(AND(F114&lt;1,'Staffing Plan'!S120&gt;0),"error",'Staffing Plan'!S120)</f>
        <v>0</v>
      </c>
      <c r="Q114" s="349"/>
      <c r="R114" s="38"/>
      <c r="S114" s="359"/>
      <c r="T114" s="360"/>
      <c r="U114" s="360"/>
      <c r="V114" s="38"/>
      <c r="W114" s="38"/>
      <c r="X114" s="38"/>
      <c r="Y114" s="38"/>
      <c r="Z114" s="38"/>
      <c r="AA114" s="38"/>
      <c r="AB114" s="38"/>
      <c r="AC114" s="38"/>
      <c r="AD114" s="38"/>
      <c r="AE114" s="38"/>
      <c r="AF114" s="38"/>
      <c r="AG114" s="38"/>
      <c r="AH114" s="38"/>
      <c r="AI114" s="38"/>
      <c r="AJ114" s="38"/>
      <c r="AK114" s="38"/>
      <c r="AL114" s="38"/>
      <c r="AM114" s="38"/>
      <c r="AN114" s="38"/>
      <c r="AO114" s="38"/>
      <c r="AP114" s="38"/>
    </row>
    <row r="115" spans="1:42" s="32" customFormat="1" ht="13.8" thickBot="1" x14ac:dyDescent="0.3">
      <c r="A115" s="376"/>
      <c r="B115" s="377"/>
      <c r="C115" s="377"/>
      <c r="D115" s="377"/>
      <c r="E115" s="363" t="s">
        <v>145</v>
      </c>
      <c r="F115" s="364">
        <f>ROUND(($H$12*H115+$H$13*J115+$H$14*L115+$H$15*N115),2)</f>
        <v>0</v>
      </c>
      <c r="G115" s="365" t="s">
        <v>139</v>
      </c>
      <c r="H115" s="366">
        <f>ROUND(H103*$P103+H104*$P104+H105*$P105+H106*$P106+H107*$P107+H108*$P108+H109*$P109+H110*$P110+H111*$P111+H112*$P112+H113*$P113+H114*$P114,2)</f>
        <v>0</v>
      </c>
      <c r="I115" s="378"/>
      <c r="J115" s="366">
        <f>ROUND(J103*$P103+J104*$P104+J105*$P105+J106*$P106+J107*$P107+J108*$P108+J109*$P109+J110*$P110+J111*$P111+J112*$P112+J113*$P113+J114*$P114,2)</f>
        <v>0</v>
      </c>
      <c r="K115" s="378"/>
      <c r="L115" s="366">
        <f>ROUND(L103*$P103+L104*$P104+L105*$P105+L106*$P106+L107*$P107+L108*$P108+L109*$P109+L110*$P110+L111*$P111+L112*$P112+L113*$P113+L114*$P114,2)</f>
        <v>0</v>
      </c>
      <c r="M115" s="379"/>
      <c r="N115" s="366">
        <f>ROUND(N103*$P103+N104*$P104+N105*$P105+N106*$P106+N107*$P107+N108*$P108+N109*$P109+N110*$P110+N111*$P111+N112*$P112+N113*$P113+N114*$P114,2)</f>
        <v>0</v>
      </c>
      <c r="O115" s="369" t="s">
        <v>139</v>
      </c>
      <c r="P115" s="370">
        <f>IF(SUM(P103:P114)*100=100,,IF(AND(SUM(P103:P114)=0,SUM(F103:F114)=0),0,"Sum must = 100%"))</f>
        <v>0</v>
      </c>
      <c r="Q115" s="371"/>
      <c r="R115" s="38"/>
      <c r="S115" s="372"/>
      <c r="T115" s="373"/>
      <c r="U115" s="373"/>
      <c r="V115" s="38"/>
      <c r="W115" s="38"/>
      <c r="X115" s="38"/>
      <c r="Y115" s="38"/>
      <c r="Z115" s="38"/>
      <c r="AA115" s="38"/>
      <c r="AB115" s="38"/>
      <c r="AC115" s="38"/>
      <c r="AD115" s="38"/>
      <c r="AE115" s="38"/>
      <c r="AF115" s="38"/>
      <c r="AG115" s="38"/>
      <c r="AH115" s="38"/>
      <c r="AI115" s="38"/>
      <c r="AJ115" s="38"/>
      <c r="AK115" s="38"/>
      <c r="AL115" s="38"/>
      <c r="AM115" s="38"/>
      <c r="AN115" s="38"/>
      <c r="AO115" s="38"/>
      <c r="AP115" s="38"/>
    </row>
    <row r="116" spans="1:42" s="33" customFormat="1" ht="13.2" x14ac:dyDescent="0.25">
      <c r="A116" s="344" t="str">
        <f>'Staffing Plan'!K20</f>
        <v>User Defined 1</v>
      </c>
      <c r="B116" s="345"/>
      <c r="C116" s="345"/>
      <c r="D116" s="345"/>
      <c r="E116" s="345"/>
      <c r="F116" s="345"/>
      <c r="G116" s="346" t="s">
        <v>139</v>
      </c>
      <c r="H116" s="345"/>
      <c r="I116" s="374"/>
      <c r="J116" s="345"/>
      <c r="K116" s="374"/>
      <c r="L116" s="345"/>
      <c r="M116" s="374"/>
      <c r="N116" s="345"/>
      <c r="O116" s="348" t="s">
        <v>139</v>
      </c>
      <c r="P116" s="345"/>
      <c r="Q116" s="349"/>
      <c r="R116" s="30"/>
      <c r="S116" s="372"/>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row>
    <row r="117" spans="1:42" s="32" customFormat="1" ht="13.2" x14ac:dyDescent="0.25">
      <c r="A117" s="375"/>
      <c r="B117" s="351">
        <f>'Staffing Plan'!B123</f>
        <v>0</v>
      </c>
      <c r="C117" s="351"/>
      <c r="D117" s="351"/>
      <c r="E117" s="352"/>
      <c r="F117" s="353">
        <f>IF(LEN(B117)=1, ,'Staffing Plan'!M123)</f>
        <v>0</v>
      </c>
      <c r="G117" s="354" t="s">
        <v>139</v>
      </c>
      <c r="H117" s="355">
        <f>ROUND(F117*(1+$D$12)*(1+$D$13)+(F117*$D$14),0)</f>
        <v>0</v>
      </c>
      <c r="I117" s="356">
        <f>IF(H117&lt;1,,$D$15)</f>
        <v>0</v>
      </c>
      <c r="J117" s="355">
        <f>ROUND(H117*(1+I117),0)</f>
        <v>0</v>
      </c>
      <c r="K117" s="356">
        <f>IF(J117&lt;1,,$D$15)</f>
        <v>0</v>
      </c>
      <c r="L117" s="355">
        <f>ROUND(J117*(1+K117),0)</f>
        <v>0</v>
      </c>
      <c r="M117" s="356">
        <f>IF(L117&lt;1,,$D$15)</f>
        <v>0</v>
      </c>
      <c r="N117" s="355">
        <f t="shared" ref="N117:N128" si="67">IF($H$13+$H$14+$H$15=0,0,ROUND(L117*(1+M117),0))</f>
        <v>0</v>
      </c>
      <c r="O117" s="357" t="s">
        <v>139</v>
      </c>
      <c r="P117" s="358">
        <f>IF(AND(F117&lt;1,'Staffing Plan'!S123&gt;0),"error",'Staffing Plan'!S123)</f>
        <v>0</v>
      </c>
      <c r="Q117" s="349"/>
      <c r="R117" s="38"/>
      <c r="S117" s="359"/>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row>
    <row r="118" spans="1:42" s="32" customFormat="1" ht="13.2" x14ac:dyDescent="0.25">
      <c r="A118" s="375"/>
      <c r="B118" s="351">
        <f>'Staffing Plan'!B124</f>
        <v>0</v>
      </c>
      <c r="C118" s="351"/>
      <c r="D118" s="351"/>
      <c r="E118" s="352"/>
      <c r="F118" s="353">
        <f>IF(LEN(B118)=1, ,'Staffing Plan'!M124)</f>
        <v>0</v>
      </c>
      <c r="G118" s="354" t="s">
        <v>139</v>
      </c>
      <c r="H118" s="355">
        <f t="shared" ref="H118:H128" si="68">ROUND(F118*(1+$D$12)*(1+$D$13)+(F118*$D$14),0)</f>
        <v>0</v>
      </c>
      <c r="I118" s="356">
        <f>IF(H118&lt;1,,$D$15)</f>
        <v>0</v>
      </c>
      <c r="J118" s="355">
        <f t="shared" ref="J118:J128" si="69">ROUND(H118*(1+I118),0)</f>
        <v>0</v>
      </c>
      <c r="K118" s="356">
        <f>IF(J118&lt;1,,$D$15)</f>
        <v>0</v>
      </c>
      <c r="L118" s="355">
        <f t="shared" ref="L118:L128" si="70">ROUND(J118*(1+K118),0)</f>
        <v>0</v>
      </c>
      <c r="M118" s="356">
        <f>IF(L118&lt;1,,$D$15)</f>
        <v>0</v>
      </c>
      <c r="N118" s="355">
        <f t="shared" si="67"/>
        <v>0</v>
      </c>
      <c r="O118" s="357" t="s">
        <v>139</v>
      </c>
      <c r="P118" s="358">
        <f>IF(AND(F118&lt;1,'Staffing Plan'!S124&gt;0),"error",'Staffing Plan'!S124)</f>
        <v>0</v>
      </c>
      <c r="Q118" s="349"/>
      <c r="R118" s="38"/>
      <c r="S118" s="359"/>
      <c r="T118" s="360"/>
      <c r="U118" s="360"/>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1:42" s="32" customFormat="1" ht="13.2" x14ac:dyDescent="0.25">
      <c r="A119" s="375"/>
      <c r="B119" s="351">
        <f>'Staffing Plan'!B125</f>
        <v>0</v>
      </c>
      <c r="C119" s="351"/>
      <c r="D119" s="351"/>
      <c r="E119" s="352"/>
      <c r="F119" s="353">
        <f>IF(LEN(B119)=1, ,'Staffing Plan'!M125)</f>
        <v>0</v>
      </c>
      <c r="G119" s="354" t="s">
        <v>139</v>
      </c>
      <c r="H119" s="355">
        <f t="shared" si="68"/>
        <v>0</v>
      </c>
      <c r="I119" s="356">
        <f t="shared" ref="I119:I120" si="71">IF(H119&lt;1,,$D$15)</f>
        <v>0</v>
      </c>
      <c r="J119" s="355">
        <f t="shared" si="69"/>
        <v>0</v>
      </c>
      <c r="K119" s="356">
        <f t="shared" ref="K119:K120" si="72">IF(J119&lt;1,,$D$15)</f>
        <v>0</v>
      </c>
      <c r="L119" s="355">
        <f t="shared" si="70"/>
        <v>0</v>
      </c>
      <c r="M119" s="356">
        <f t="shared" ref="M119:M120" si="73">IF(L119&lt;1,,$D$15)</f>
        <v>0</v>
      </c>
      <c r="N119" s="355">
        <f t="shared" si="67"/>
        <v>0</v>
      </c>
      <c r="O119" s="357" t="s">
        <v>139</v>
      </c>
      <c r="P119" s="358">
        <f>IF(AND(F119&lt;1,'Staffing Plan'!S125&gt;0),"error",'Staffing Plan'!S125)</f>
        <v>0</v>
      </c>
      <c r="Q119" s="349"/>
      <c r="R119" s="38"/>
      <c r="S119" s="359"/>
      <c r="T119" s="360"/>
      <c r="U119" s="360"/>
      <c r="V119" s="38"/>
      <c r="W119" s="38"/>
      <c r="X119" s="38"/>
      <c r="Y119" s="38"/>
      <c r="Z119" s="38"/>
      <c r="AA119" s="38"/>
      <c r="AB119" s="38"/>
      <c r="AC119" s="38"/>
      <c r="AD119" s="38"/>
      <c r="AE119" s="38"/>
      <c r="AF119" s="38"/>
      <c r="AG119" s="38"/>
      <c r="AH119" s="38"/>
      <c r="AI119" s="38"/>
      <c r="AJ119" s="38"/>
      <c r="AK119" s="38"/>
      <c r="AL119" s="38"/>
      <c r="AM119" s="38"/>
      <c r="AN119" s="38"/>
      <c r="AO119" s="38"/>
      <c r="AP119" s="38"/>
    </row>
    <row r="120" spans="1:42" s="32" customFormat="1" ht="13.2" x14ac:dyDescent="0.25">
      <c r="A120" s="375"/>
      <c r="B120" s="351">
        <f>'Staffing Plan'!B126</f>
        <v>0</v>
      </c>
      <c r="C120" s="351"/>
      <c r="D120" s="351"/>
      <c r="E120" s="352"/>
      <c r="F120" s="353">
        <f>IF(LEN(B120)=1, ,'Staffing Plan'!M126)</f>
        <v>0</v>
      </c>
      <c r="G120" s="354" t="s">
        <v>139</v>
      </c>
      <c r="H120" s="355">
        <f t="shared" si="68"/>
        <v>0</v>
      </c>
      <c r="I120" s="356">
        <f t="shared" si="71"/>
        <v>0</v>
      </c>
      <c r="J120" s="355">
        <f t="shared" si="69"/>
        <v>0</v>
      </c>
      <c r="K120" s="356">
        <f t="shared" si="72"/>
        <v>0</v>
      </c>
      <c r="L120" s="355">
        <f t="shared" si="70"/>
        <v>0</v>
      </c>
      <c r="M120" s="356">
        <f t="shared" si="73"/>
        <v>0</v>
      </c>
      <c r="N120" s="355">
        <f t="shared" si="67"/>
        <v>0</v>
      </c>
      <c r="O120" s="357" t="s">
        <v>139</v>
      </c>
      <c r="P120" s="358">
        <f>IF(AND(F120&lt;1,'Staffing Plan'!S126&gt;0),"error",'Staffing Plan'!S126)</f>
        <v>0</v>
      </c>
      <c r="Q120" s="349"/>
      <c r="R120" s="38"/>
      <c r="S120" s="359"/>
      <c r="T120" s="360"/>
      <c r="U120" s="360"/>
      <c r="V120" s="38"/>
      <c r="W120" s="38"/>
      <c r="X120" s="38"/>
      <c r="Y120" s="38"/>
      <c r="Z120" s="38"/>
      <c r="AA120" s="38"/>
      <c r="AB120" s="38"/>
      <c r="AC120" s="38"/>
      <c r="AD120" s="38"/>
      <c r="AE120" s="38"/>
      <c r="AF120" s="38"/>
      <c r="AG120" s="38"/>
      <c r="AH120" s="38"/>
      <c r="AI120" s="38"/>
      <c r="AJ120" s="38"/>
      <c r="AK120" s="38"/>
      <c r="AL120" s="38"/>
      <c r="AM120" s="38"/>
      <c r="AN120" s="38"/>
      <c r="AO120" s="38"/>
      <c r="AP120" s="38"/>
    </row>
    <row r="121" spans="1:42" s="32" customFormat="1" ht="13.2" x14ac:dyDescent="0.25">
      <c r="A121" s="375"/>
      <c r="B121" s="351">
        <f>'Staffing Plan'!B127</f>
        <v>0</v>
      </c>
      <c r="C121" s="351"/>
      <c r="D121" s="351"/>
      <c r="E121" s="352"/>
      <c r="F121" s="353">
        <f>IF(LEN(B121)=1, ,'Staffing Plan'!M127)</f>
        <v>0</v>
      </c>
      <c r="G121" s="354" t="s">
        <v>139</v>
      </c>
      <c r="H121" s="355">
        <f t="shared" si="68"/>
        <v>0</v>
      </c>
      <c r="I121" s="356">
        <f>IF(H121&lt;1,,$D$15)</f>
        <v>0</v>
      </c>
      <c r="J121" s="355">
        <f t="shared" si="69"/>
        <v>0</v>
      </c>
      <c r="K121" s="356">
        <f>IF(J121&lt;1,,$D$15)</f>
        <v>0</v>
      </c>
      <c r="L121" s="355">
        <f t="shared" si="70"/>
        <v>0</v>
      </c>
      <c r="M121" s="356">
        <f>IF(L121&lt;1,,$D$15)</f>
        <v>0</v>
      </c>
      <c r="N121" s="355">
        <f t="shared" si="67"/>
        <v>0</v>
      </c>
      <c r="O121" s="357" t="s">
        <v>139</v>
      </c>
      <c r="P121" s="358">
        <f>IF(AND(F121&lt;1,'Staffing Plan'!S127&gt;0),"error",'Staffing Plan'!S127)</f>
        <v>0</v>
      </c>
      <c r="Q121" s="349"/>
      <c r="R121" s="38"/>
      <c r="S121" s="359"/>
      <c r="T121" s="360"/>
      <c r="U121" s="360"/>
      <c r="V121" s="38"/>
      <c r="W121" s="38"/>
      <c r="X121" s="38"/>
      <c r="Y121" s="38"/>
      <c r="Z121" s="38"/>
      <c r="AA121" s="38"/>
      <c r="AB121" s="38"/>
      <c r="AC121" s="38"/>
      <c r="AD121" s="38"/>
      <c r="AE121" s="38"/>
      <c r="AF121" s="38"/>
      <c r="AG121" s="38"/>
      <c r="AH121" s="38"/>
      <c r="AI121" s="38"/>
      <c r="AJ121" s="38"/>
      <c r="AK121" s="38"/>
      <c r="AL121" s="38"/>
      <c r="AM121" s="38"/>
      <c r="AN121" s="38"/>
      <c r="AO121" s="38"/>
      <c r="AP121" s="38"/>
    </row>
    <row r="122" spans="1:42" s="32" customFormat="1" ht="13.2" x14ac:dyDescent="0.25">
      <c r="A122" s="375"/>
      <c r="B122" s="351">
        <f>'Staffing Plan'!B128</f>
        <v>0</v>
      </c>
      <c r="C122" s="351"/>
      <c r="D122" s="351"/>
      <c r="E122" s="352"/>
      <c r="F122" s="353">
        <f>IF(LEN(B122)=1, ,'Staffing Plan'!M128)</f>
        <v>0</v>
      </c>
      <c r="G122" s="354" t="s">
        <v>139</v>
      </c>
      <c r="H122" s="355">
        <f t="shared" si="68"/>
        <v>0</v>
      </c>
      <c r="I122" s="356">
        <f t="shared" ref="I122:I128" si="74">IF(H122&lt;1,,$D$15)</f>
        <v>0</v>
      </c>
      <c r="J122" s="355">
        <f t="shared" si="69"/>
        <v>0</v>
      </c>
      <c r="K122" s="356">
        <f t="shared" ref="K122:K128" si="75">IF(J122&lt;1,,$D$15)</f>
        <v>0</v>
      </c>
      <c r="L122" s="355">
        <f t="shared" si="70"/>
        <v>0</v>
      </c>
      <c r="M122" s="356">
        <f t="shared" ref="M122:M128" si="76">IF(L122&lt;1,,$D$15)</f>
        <v>0</v>
      </c>
      <c r="N122" s="355">
        <f t="shared" si="67"/>
        <v>0</v>
      </c>
      <c r="O122" s="357" t="s">
        <v>139</v>
      </c>
      <c r="P122" s="358">
        <f>IF(AND(F122&lt;1,'Staffing Plan'!S128&gt;0),"error",'Staffing Plan'!S128)</f>
        <v>0</v>
      </c>
      <c r="Q122" s="349"/>
      <c r="R122" s="38"/>
      <c r="S122" s="359"/>
      <c r="T122" s="360"/>
      <c r="U122" s="360"/>
      <c r="V122" s="38"/>
      <c r="W122" s="38"/>
      <c r="X122" s="38"/>
      <c r="Y122" s="38"/>
      <c r="Z122" s="38"/>
      <c r="AA122" s="38"/>
      <c r="AB122" s="38"/>
      <c r="AC122" s="38"/>
      <c r="AD122" s="38"/>
      <c r="AE122" s="38"/>
      <c r="AF122" s="38"/>
      <c r="AG122" s="38"/>
      <c r="AH122" s="38"/>
      <c r="AI122" s="38"/>
      <c r="AJ122" s="38"/>
      <c r="AK122" s="38"/>
      <c r="AL122" s="38"/>
      <c r="AM122" s="38"/>
      <c r="AN122" s="38"/>
      <c r="AO122" s="38"/>
      <c r="AP122" s="38"/>
    </row>
    <row r="123" spans="1:42" s="32" customFormat="1" ht="13.2" x14ac:dyDescent="0.25">
      <c r="A123" s="375"/>
      <c r="B123" s="351">
        <f>'Staffing Plan'!B129</f>
        <v>0</v>
      </c>
      <c r="C123" s="351"/>
      <c r="D123" s="351"/>
      <c r="E123" s="352"/>
      <c r="F123" s="353">
        <f>IF(LEN(B123)=1, ,'Staffing Plan'!M129)</f>
        <v>0</v>
      </c>
      <c r="G123" s="354" t="s">
        <v>139</v>
      </c>
      <c r="H123" s="355">
        <f t="shared" si="68"/>
        <v>0</v>
      </c>
      <c r="I123" s="356">
        <f t="shared" si="74"/>
        <v>0</v>
      </c>
      <c r="J123" s="355">
        <f t="shared" si="69"/>
        <v>0</v>
      </c>
      <c r="K123" s="356">
        <f t="shared" si="75"/>
        <v>0</v>
      </c>
      <c r="L123" s="355">
        <f t="shared" si="70"/>
        <v>0</v>
      </c>
      <c r="M123" s="356">
        <f t="shared" si="76"/>
        <v>0</v>
      </c>
      <c r="N123" s="355">
        <f t="shared" si="67"/>
        <v>0</v>
      </c>
      <c r="O123" s="357" t="s">
        <v>139</v>
      </c>
      <c r="P123" s="358">
        <f>IF(AND(F123&lt;1,'Staffing Plan'!S129&gt;0),"error",'Staffing Plan'!S129)</f>
        <v>0</v>
      </c>
      <c r="Q123" s="349"/>
      <c r="R123" s="38"/>
      <c r="S123" s="359"/>
      <c r="T123" s="360"/>
      <c r="U123" s="360"/>
      <c r="V123" s="38"/>
      <c r="W123" s="38"/>
      <c r="X123" s="38"/>
      <c r="Y123" s="38"/>
      <c r="Z123" s="38"/>
      <c r="AA123" s="38"/>
      <c r="AB123" s="38"/>
      <c r="AC123" s="38"/>
      <c r="AD123" s="38"/>
      <c r="AE123" s="38"/>
      <c r="AF123" s="38"/>
      <c r="AG123" s="38"/>
      <c r="AH123" s="38"/>
      <c r="AI123" s="38"/>
      <c r="AJ123" s="38"/>
      <c r="AK123" s="38"/>
      <c r="AL123" s="38"/>
      <c r="AM123" s="38"/>
      <c r="AN123" s="38"/>
      <c r="AO123" s="38"/>
      <c r="AP123" s="38"/>
    </row>
    <row r="124" spans="1:42" s="32" customFormat="1" ht="13.2" x14ac:dyDescent="0.25">
      <c r="A124" s="375"/>
      <c r="B124" s="351">
        <f>'Staffing Plan'!B130</f>
        <v>0</v>
      </c>
      <c r="C124" s="351"/>
      <c r="D124" s="351"/>
      <c r="E124" s="352"/>
      <c r="F124" s="353">
        <f>IF(LEN(B124)=1, ,'Staffing Plan'!M130)</f>
        <v>0</v>
      </c>
      <c r="G124" s="354" t="s">
        <v>139</v>
      </c>
      <c r="H124" s="355">
        <f t="shared" si="68"/>
        <v>0</v>
      </c>
      <c r="I124" s="356">
        <f t="shared" si="74"/>
        <v>0</v>
      </c>
      <c r="J124" s="355">
        <f t="shared" si="69"/>
        <v>0</v>
      </c>
      <c r="K124" s="356">
        <f t="shared" si="75"/>
        <v>0</v>
      </c>
      <c r="L124" s="355">
        <f t="shared" si="70"/>
        <v>0</v>
      </c>
      <c r="M124" s="356">
        <f t="shared" si="76"/>
        <v>0</v>
      </c>
      <c r="N124" s="355">
        <f t="shared" si="67"/>
        <v>0</v>
      </c>
      <c r="O124" s="357" t="s">
        <v>139</v>
      </c>
      <c r="P124" s="358">
        <f>IF(AND(F124&lt;1,'Staffing Plan'!S130&gt;0),"error",'Staffing Plan'!S130)</f>
        <v>0</v>
      </c>
      <c r="Q124" s="349"/>
      <c r="R124" s="38"/>
      <c r="S124" s="359"/>
      <c r="T124" s="360"/>
      <c r="U124" s="360"/>
      <c r="V124" s="38"/>
      <c r="W124" s="38"/>
      <c r="X124" s="38"/>
      <c r="Y124" s="38"/>
      <c r="Z124" s="38"/>
      <c r="AA124" s="38"/>
      <c r="AB124" s="38"/>
      <c r="AC124" s="38"/>
      <c r="AD124" s="38"/>
      <c r="AE124" s="38"/>
      <c r="AF124" s="38"/>
      <c r="AG124" s="38"/>
      <c r="AH124" s="38"/>
      <c r="AI124" s="38"/>
      <c r="AJ124" s="38"/>
      <c r="AK124" s="38"/>
      <c r="AL124" s="38"/>
      <c r="AM124" s="38"/>
      <c r="AN124" s="38"/>
      <c r="AO124" s="38"/>
      <c r="AP124" s="38"/>
    </row>
    <row r="125" spans="1:42" s="32" customFormat="1" ht="13.2" x14ac:dyDescent="0.25">
      <c r="A125" s="375"/>
      <c r="B125" s="351">
        <f>'Staffing Plan'!B131</f>
        <v>0</v>
      </c>
      <c r="C125" s="351"/>
      <c r="D125" s="351"/>
      <c r="E125" s="352"/>
      <c r="F125" s="353">
        <f>IF(LEN(B125)=1, ,'Staffing Plan'!M131)</f>
        <v>0</v>
      </c>
      <c r="G125" s="354" t="s">
        <v>139</v>
      </c>
      <c r="H125" s="355">
        <f t="shared" si="68"/>
        <v>0</v>
      </c>
      <c r="I125" s="356">
        <f t="shared" si="74"/>
        <v>0</v>
      </c>
      <c r="J125" s="355">
        <f t="shared" si="69"/>
        <v>0</v>
      </c>
      <c r="K125" s="356">
        <f t="shared" si="75"/>
        <v>0</v>
      </c>
      <c r="L125" s="355">
        <f t="shared" si="70"/>
        <v>0</v>
      </c>
      <c r="M125" s="356">
        <f t="shared" si="76"/>
        <v>0</v>
      </c>
      <c r="N125" s="355">
        <f t="shared" si="67"/>
        <v>0</v>
      </c>
      <c r="O125" s="357" t="s">
        <v>139</v>
      </c>
      <c r="P125" s="358">
        <f>IF(AND(F125&lt;1,'Staffing Plan'!S131&gt;0),"error",'Staffing Plan'!S131)</f>
        <v>0</v>
      </c>
      <c r="Q125" s="349"/>
      <c r="R125" s="38"/>
      <c r="S125" s="359"/>
      <c r="T125" s="360"/>
      <c r="U125" s="360"/>
      <c r="V125" s="38"/>
      <c r="W125" s="38"/>
      <c r="X125" s="38"/>
      <c r="Y125" s="38"/>
      <c r="Z125" s="38"/>
      <c r="AA125" s="38"/>
      <c r="AB125" s="38"/>
      <c r="AC125" s="38"/>
      <c r="AD125" s="38"/>
      <c r="AE125" s="38"/>
      <c r="AF125" s="38"/>
      <c r="AG125" s="38"/>
      <c r="AH125" s="38"/>
      <c r="AI125" s="38"/>
      <c r="AJ125" s="38"/>
      <c r="AK125" s="38"/>
      <c r="AL125" s="38"/>
      <c r="AM125" s="38"/>
      <c r="AN125" s="38"/>
      <c r="AO125" s="38"/>
      <c r="AP125" s="38"/>
    </row>
    <row r="126" spans="1:42" s="32" customFormat="1" ht="13.2" x14ac:dyDescent="0.25">
      <c r="A126" s="375"/>
      <c r="B126" s="351">
        <f>'Staffing Plan'!B132</f>
        <v>0</v>
      </c>
      <c r="C126" s="351"/>
      <c r="D126" s="351"/>
      <c r="E126" s="352"/>
      <c r="F126" s="353">
        <f>IF(LEN(B126)=1, ,'Staffing Plan'!M132)</f>
        <v>0</v>
      </c>
      <c r="G126" s="354" t="s">
        <v>139</v>
      </c>
      <c r="H126" s="355">
        <f t="shared" si="68"/>
        <v>0</v>
      </c>
      <c r="I126" s="356">
        <f t="shared" si="74"/>
        <v>0</v>
      </c>
      <c r="J126" s="355">
        <f t="shared" si="69"/>
        <v>0</v>
      </c>
      <c r="K126" s="356">
        <f t="shared" si="75"/>
        <v>0</v>
      </c>
      <c r="L126" s="355">
        <f t="shared" si="70"/>
        <v>0</v>
      </c>
      <c r="M126" s="356">
        <f t="shared" si="76"/>
        <v>0</v>
      </c>
      <c r="N126" s="355">
        <f t="shared" si="67"/>
        <v>0</v>
      </c>
      <c r="O126" s="357" t="s">
        <v>139</v>
      </c>
      <c r="P126" s="358">
        <f>IF(AND(F126&lt;1,'Staffing Plan'!S132&gt;0),"error",'Staffing Plan'!S132)</f>
        <v>0</v>
      </c>
      <c r="Q126" s="349"/>
      <c r="R126" s="38"/>
      <c r="S126" s="359"/>
      <c r="T126" s="360"/>
      <c r="U126" s="360"/>
      <c r="V126" s="38"/>
      <c r="W126" s="38"/>
      <c r="X126" s="38"/>
      <c r="Y126" s="38"/>
      <c r="Z126" s="38"/>
      <c r="AA126" s="38"/>
      <c r="AB126" s="38"/>
      <c r="AC126" s="38"/>
      <c r="AD126" s="38"/>
      <c r="AE126" s="38"/>
      <c r="AF126" s="38"/>
      <c r="AG126" s="38"/>
      <c r="AH126" s="38"/>
      <c r="AI126" s="38"/>
      <c r="AJ126" s="38"/>
      <c r="AK126" s="38"/>
      <c r="AL126" s="38"/>
      <c r="AM126" s="38"/>
      <c r="AN126" s="38"/>
      <c r="AO126" s="38"/>
      <c r="AP126" s="38"/>
    </row>
    <row r="127" spans="1:42" s="32" customFormat="1" ht="13.2" x14ac:dyDescent="0.25">
      <c r="A127" s="375"/>
      <c r="B127" s="351">
        <f>'Staffing Plan'!B133</f>
        <v>0</v>
      </c>
      <c r="C127" s="351"/>
      <c r="D127" s="351"/>
      <c r="E127" s="352"/>
      <c r="F127" s="353">
        <f>IF(LEN(B127)=1, ,'Staffing Plan'!M133)</f>
        <v>0</v>
      </c>
      <c r="G127" s="354" t="s">
        <v>139</v>
      </c>
      <c r="H127" s="355">
        <f t="shared" si="68"/>
        <v>0</v>
      </c>
      <c r="I127" s="356">
        <f t="shared" si="74"/>
        <v>0</v>
      </c>
      <c r="J127" s="355">
        <f t="shared" si="69"/>
        <v>0</v>
      </c>
      <c r="K127" s="356">
        <f t="shared" si="75"/>
        <v>0</v>
      </c>
      <c r="L127" s="355">
        <f t="shared" si="70"/>
        <v>0</v>
      </c>
      <c r="M127" s="356">
        <f t="shared" si="76"/>
        <v>0</v>
      </c>
      <c r="N127" s="355">
        <f t="shared" si="67"/>
        <v>0</v>
      </c>
      <c r="O127" s="357" t="s">
        <v>139</v>
      </c>
      <c r="P127" s="358">
        <f>IF(AND(F127&lt;1,'Staffing Plan'!S133&gt;0),"error",'Staffing Plan'!S133)</f>
        <v>0</v>
      </c>
      <c r="Q127" s="349"/>
      <c r="R127" s="38"/>
      <c r="S127" s="359"/>
      <c r="T127" s="360"/>
      <c r="U127" s="360"/>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1:42" s="32" customFormat="1" ht="13.2" x14ac:dyDescent="0.25">
      <c r="A128" s="375"/>
      <c r="B128" s="351">
        <f>'Staffing Plan'!B134</f>
        <v>0</v>
      </c>
      <c r="C128" s="351"/>
      <c r="D128" s="351"/>
      <c r="E128" s="352"/>
      <c r="F128" s="353">
        <f>IF(LEN(B128)=1, ,'Staffing Plan'!M134)</f>
        <v>0</v>
      </c>
      <c r="G128" s="354" t="s">
        <v>139</v>
      </c>
      <c r="H128" s="355">
        <f t="shared" si="68"/>
        <v>0</v>
      </c>
      <c r="I128" s="356">
        <f t="shared" si="74"/>
        <v>0</v>
      </c>
      <c r="J128" s="355">
        <f t="shared" si="69"/>
        <v>0</v>
      </c>
      <c r="K128" s="356">
        <f t="shared" si="75"/>
        <v>0</v>
      </c>
      <c r="L128" s="355">
        <f t="shared" si="70"/>
        <v>0</v>
      </c>
      <c r="M128" s="356">
        <f t="shared" si="76"/>
        <v>0</v>
      </c>
      <c r="N128" s="355">
        <f t="shared" si="67"/>
        <v>0</v>
      </c>
      <c r="O128" s="357" t="s">
        <v>139</v>
      </c>
      <c r="P128" s="358">
        <f>IF(AND(F128&lt;1,'Staffing Plan'!S134&gt;0),"error",'Staffing Plan'!S134)</f>
        <v>0</v>
      </c>
      <c r="Q128" s="349"/>
      <c r="R128" s="38"/>
      <c r="S128" s="359"/>
      <c r="T128" s="360"/>
      <c r="U128" s="360"/>
      <c r="V128" s="38"/>
      <c r="W128" s="38"/>
      <c r="X128" s="38"/>
      <c r="Y128" s="38"/>
      <c r="Z128" s="38"/>
      <c r="AA128" s="38"/>
      <c r="AB128" s="38"/>
      <c r="AC128" s="38"/>
      <c r="AD128" s="38"/>
      <c r="AE128" s="38"/>
      <c r="AF128" s="38"/>
      <c r="AG128" s="38"/>
      <c r="AH128" s="38"/>
      <c r="AI128" s="38"/>
      <c r="AJ128" s="38"/>
      <c r="AK128" s="38"/>
      <c r="AL128" s="38"/>
      <c r="AM128" s="38"/>
      <c r="AN128" s="38"/>
      <c r="AO128" s="38"/>
      <c r="AP128" s="38"/>
    </row>
    <row r="129" spans="1:43" s="32" customFormat="1" ht="13.8" thickBot="1" x14ac:dyDescent="0.3">
      <c r="A129" s="376"/>
      <c r="B129" s="377"/>
      <c r="C129" s="377"/>
      <c r="D129" s="377"/>
      <c r="E129" s="363" t="s">
        <v>145</v>
      </c>
      <c r="F129" s="364">
        <f>ROUND(($H$12*H129+$H$13*J129+$H$14*L129+$H$15*N129),2)</f>
        <v>0</v>
      </c>
      <c r="G129" s="365" t="s">
        <v>139</v>
      </c>
      <c r="H129" s="366">
        <f>ROUND(H117*$P117+H118*$P118+H119*$P119+H120*$P120+H121*$P121+H122*$P122+H123*$P123+H124*$P124+H125*$P125+H126*$P126+H127*$P127+H128*$P128,2)</f>
        <v>0</v>
      </c>
      <c r="I129" s="378"/>
      <c r="J129" s="366">
        <f>ROUND(J117*$P117+J118*$P118+J119*$P119+J120*$P120+J121*$P121+J122*$P122+J123*$P123+J124*$P124+J125*$P125+J126*$P126+J127*$P127+J128*$P128,2)</f>
        <v>0</v>
      </c>
      <c r="K129" s="378"/>
      <c r="L129" s="366">
        <f>ROUND(L117*$P117+L118*$P118+L119*$P119+L120*$P120+L121*$P121+L122*$P122+L123*$P123+L124*$P124+L125*$P125+L126*$P126+L127*$P127+L128*$P128,2)</f>
        <v>0</v>
      </c>
      <c r="M129" s="379"/>
      <c r="N129" s="366">
        <f>ROUND(N117*$P117+N118*$P118+N119*$P119+N120*$P120+N121*$P121+N122*$P122+N123*$P123+N124*$P124+N125*$P125+N126*$P126+N127*$P127+N128*$P128,2)</f>
        <v>0</v>
      </c>
      <c r="O129" s="369" t="s">
        <v>139</v>
      </c>
      <c r="P129" s="370">
        <f>IF(SUM(P117:P128)*100=100,,IF(AND(SUM(P117:P128)=0,SUM(F117:F128)=0),0,"Sum must = 100%"))</f>
        <v>0</v>
      </c>
      <c r="Q129" s="371"/>
      <c r="R129" s="38"/>
      <c r="S129" s="372"/>
      <c r="T129" s="373"/>
      <c r="U129" s="373"/>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1:43" s="33" customFormat="1" ht="13.2" x14ac:dyDescent="0.25">
      <c r="A130" s="344" t="str">
        <f>'Staffing Plan'!K21</f>
        <v>User Defined 2</v>
      </c>
      <c r="B130" s="345"/>
      <c r="C130" s="345"/>
      <c r="D130" s="345"/>
      <c r="E130" s="345"/>
      <c r="F130" s="345"/>
      <c r="G130" s="346" t="s">
        <v>139</v>
      </c>
      <c r="H130" s="345"/>
      <c r="I130" s="374"/>
      <c r="J130" s="345"/>
      <c r="K130" s="374"/>
      <c r="L130" s="345"/>
      <c r="M130" s="374"/>
      <c r="N130" s="345"/>
      <c r="O130" s="348" t="s">
        <v>139</v>
      </c>
      <c r="P130" s="345"/>
      <c r="Q130" s="349"/>
      <c r="R130" s="30"/>
      <c r="S130" s="372"/>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row>
    <row r="131" spans="1:43" s="32" customFormat="1" ht="13.2" x14ac:dyDescent="0.25">
      <c r="A131" s="375"/>
      <c r="B131" s="351">
        <f>'Staffing Plan'!B137</f>
        <v>0</v>
      </c>
      <c r="C131" s="351"/>
      <c r="D131" s="351"/>
      <c r="E131" s="352"/>
      <c r="F131" s="353">
        <f>IF(LEN(B131)=1, ,'Staffing Plan'!M137)</f>
        <v>0</v>
      </c>
      <c r="G131" s="354" t="s">
        <v>139</v>
      </c>
      <c r="H131" s="355">
        <f>ROUND(F131*(1+$D$12)*(1+$D$13)+(F131*$D$14),0)</f>
        <v>0</v>
      </c>
      <c r="I131" s="356">
        <f>IF(H131&lt;1,,$D$15)</f>
        <v>0</v>
      </c>
      <c r="J131" s="355">
        <f>ROUND(H131*(1+I131),0)</f>
        <v>0</v>
      </c>
      <c r="K131" s="356">
        <f>IF(J131&lt;1,,$D$15)</f>
        <v>0</v>
      </c>
      <c r="L131" s="355">
        <f>ROUND(J131*(1+K131),0)</f>
        <v>0</v>
      </c>
      <c r="M131" s="356">
        <f>IF(L131&lt;1,,$D$15)</f>
        <v>0</v>
      </c>
      <c r="N131" s="355">
        <f t="shared" ref="N131:N142" si="77">IF($H$13+$H$14+$H$15=0,0,ROUND(L131*(1+M131),0))</f>
        <v>0</v>
      </c>
      <c r="O131" s="357" t="s">
        <v>139</v>
      </c>
      <c r="P131" s="358">
        <f>IF(AND(F131&lt;1,'Staffing Plan'!S137&gt;0),"error",'Staffing Plan'!S137)</f>
        <v>0</v>
      </c>
      <c r="Q131" s="349"/>
      <c r="R131" s="38"/>
      <c r="S131" s="359"/>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row>
    <row r="132" spans="1:43" s="32" customFormat="1" ht="13.2" x14ac:dyDescent="0.25">
      <c r="A132" s="375"/>
      <c r="B132" s="351">
        <f>'Staffing Plan'!B138</f>
        <v>0</v>
      </c>
      <c r="C132" s="351"/>
      <c r="D132" s="351"/>
      <c r="E132" s="352"/>
      <c r="F132" s="353">
        <f>IF(LEN(B132)=1, ,'Staffing Plan'!M138)</f>
        <v>0</v>
      </c>
      <c r="G132" s="354" t="s">
        <v>139</v>
      </c>
      <c r="H132" s="355">
        <f t="shared" ref="H132:H142" si="78">ROUND(F132*(1+$D$12)*(1+$D$13)+(F132*$D$14),0)</f>
        <v>0</v>
      </c>
      <c r="I132" s="356">
        <f>IF(H132&lt;1,,$D$15)</f>
        <v>0</v>
      </c>
      <c r="J132" s="355">
        <f t="shared" ref="J132:J142" si="79">ROUND(H132*(1+I132),0)</f>
        <v>0</v>
      </c>
      <c r="K132" s="356">
        <f>IF(J132&lt;1,,$D$15)</f>
        <v>0</v>
      </c>
      <c r="L132" s="355">
        <f t="shared" ref="L132:L142" si="80">ROUND(J132*(1+K132),0)</f>
        <v>0</v>
      </c>
      <c r="M132" s="356">
        <f>IF(L132&lt;1,,$D$15)</f>
        <v>0</v>
      </c>
      <c r="N132" s="355">
        <f t="shared" si="77"/>
        <v>0</v>
      </c>
      <c r="O132" s="357" t="s">
        <v>139</v>
      </c>
      <c r="P132" s="358">
        <f>IF(AND(F132&lt;1,'Staffing Plan'!S138&gt;0),"error",'Staffing Plan'!S138)</f>
        <v>0</v>
      </c>
      <c r="Q132" s="349"/>
      <c r="R132" s="38"/>
      <c r="S132" s="359"/>
      <c r="T132" s="360"/>
      <c r="U132" s="360"/>
      <c r="V132" s="38"/>
      <c r="W132" s="38"/>
      <c r="X132" s="38"/>
      <c r="Y132" s="38"/>
      <c r="Z132" s="38"/>
      <c r="AA132" s="38"/>
      <c r="AB132" s="38"/>
      <c r="AC132" s="38"/>
      <c r="AD132" s="38"/>
      <c r="AE132" s="38"/>
      <c r="AF132" s="38"/>
      <c r="AG132" s="38"/>
      <c r="AH132" s="38"/>
      <c r="AI132" s="38"/>
      <c r="AJ132" s="38"/>
      <c r="AK132" s="38"/>
      <c r="AL132" s="38"/>
      <c r="AM132" s="38"/>
      <c r="AN132" s="38"/>
      <c r="AO132" s="38"/>
      <c r="AP132" s="38"/>
    </row>
    <row r="133" spans="1:43" s="32" customFormat="1" ht="13.2" x14ac:dyDescent="0.25">
      <c r="A133" s="375"/>
      <c r="B133" s="351">
        <f>'Staffing Plan'!B139</f>
        <v>0</v>
      </c>
      <c r="C133" s="351"/>
      <c r="D133" s="351"/>
      <c r="E133" s="352"/>
      <c r="F133" s="353">
        <f>IF(LEN(B133)=1, ,'Staffing Plan'!M139)</f>
        <v>0</v>
      </c>
      <c r="G133" s="354" t="s">
        <v>139</v>
      </c>
      <c r="H133" s="355">
        <f t="shared" si="78"/>
        <v>0</v>
      </c>
      <c r="I133" s="356">
        <f t="shared" ref="I133:I134" si="81">IF(H133&lt;1,,$D$15)</f>
        <v>0</v>
      </c>
      <c r="J133" s="355">
        <f t="shared" si="79"/>
        <v>0</v>
      </c>
      <c r="K133" s="356">
        <f t="shared" ref="K133:K134" si="82">IF(J133&lt;1,,$D$15)</f>
        <v>0</v>
      </c>
      <c r="L133" s="355">
        <f t="shared" si="80"/>
        <v>0</v>
      </c>
      <c r="M133" s="356">
        <f t="shared" ref="M133:M134" si="83">IF(L133&lt;1,,$D$15)</f>
        <v>0</v>
      </c>
      <c r="N133" s="355">
        <f t="shared" si="77"/>
        <v>0</v>
      </c>
      <c r="O133" s="357" t="s">
        <v>139</v>
      </c>
      <c r="P133" s="358">
        <f>IF(AND(F133&lt;1,'Staffing Plan'!S139&gt;0),"error",'Staffing Plan'!S139)</f>
        <v>0</v>
      </c>
      <c r="Q133" s="349"/>
      <c r="R133" s="38"/>
      <c r="S133" s="359"/>
      <c r="T133" s="360"/>
      <c r="U133" s="360"/>
      <c r="V133" s="38"/>
      <c r="W133" s="38"/>
      <c r="X133" s="38"/>
      <c r="Y133" s="38"/>
      <c r="Z133" s="38"/>
      <c r="AA133" s="38"/>
      <c r="AB133" s="38"/>
      <c r="AC133" s="38"/>
      <c r="AD133" s="38"/>
      <c r="AE133" s="38"/>
      <c r="AF133" s="38"/>
      <c r="AG133" s="38"/>
      <c r="AH133" s="38"/>
      <c r="AI133" s="38"/>
      <c r="AJ133" s="38"/>
      <c r="AK133" s="38"/>
      <c r="AL133" s="38"/>
      <c r="AM133" s="38"/>
      <c r="AN133" s="38"/>
      <c r="AO133" s="38"/>
      <c r="AP133" s="38"/>
    </row>
    <row r="134" spans="1:43" s="32" customFormat="1" ht="13.2" x14ac:dyDescent="0.25">
      <c r="A134" s="375"/>
      <c r="B134" s="351">
        <f>'Staffing Plan'!B140</f>
        <v>0</v>
      </c>
      <c r="C134" s="351"/>
      <c r="D134" s="351"/>
      <c r="E134" s="352"/>
      <c r="F134" s="353">
        <f>IF(LEN(B134)=1, ,'Staffing Plan'!M140)</f>
        <v>0</v>
      </c>
      <c r="G134" s="354" t="s">
        <v>139</v>
      </c>
      <c r="H134" s="355">
        <f t="shared" si="78"/>
        <v>0</v>
      </c>
      <c r="I134" s="356">
        <f t="shared" si="81"/>
        <v>0</v>
      </c>
      <c r="J134" s="355">
        <f t="shared" si="79"/>
        <v>0</v>
      </c>
      <c r="K134" s="356">
        <f t="shared" si="82"/>
        <v>0</v>
      </c>
      <c r="L134" s="355">
        <f t="shared" si="80"/>
        <v>0</v>
      </c>
      <c r="M134" s="356">
        <f t="shared" si="83"/>
        <v>0</v>
      </c>
      <c r="N134" s="355">
        <f t="shared" si="77"/>
        <v>0</v>
      </c>
      <c r="O134" s="357" t="s">
        <v>139</v>
      </c>
      <c r="P134" s="358">
        <f>IF(AND(F134&lt;1,'Staffing Plan'!S140&gt;0),"error",'Staffing Plan'!S140)</f>
        <v>0</v>
      </c>
      <c r="Q134" s="349"/>
      <c r="R134" s="38"/>
      <c r="S134" s="359"/>
      <c r="T134" s="360"/>
      <c r="U134" s="360"/>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1:43" s="32" customFormat="1" ht="13.2" x14ac:dyDescent="0.25">
      <c r="A135" s="375"/>
      <c r="B135" s="351">
        <f>'Staffing Plan'!B141</f>
        <v>0</v>
      </c>
      <c r="C135" s="351"/>
      <c r="D135" s="351"/>
      <c r="E135" s="352"/>
      <c r="F135" s="353">
        <f>IF(LEN(B135)=1, ,'Staffing Plan'!M141)</f>
        <v>0</v>
      </c>
      <c r="G135" s="354" t="s">
        <v>139</v>
      </c>
      <c r="H135" s="355">
        <f t="shared" si="78"/>
        <v>0</v>
      </c>
      <c r="I135" s="356">
        <f>IF(H135&lt;1,,$D$15)</f>
        <v>0</v>
      </c>
      <c r="J135" s="355">
        <f t="shared" si="79"/>
        <v>0</v>
      </c>
      <c r="K135" s="356">
        <f>IF(J135&lt;1,,$D$15)</f>
        <v>0</v>
      </c>
      <c r="L135" s="355">
        <f t="shared" si="80"/>
        <v>0</v>
      </c>
      <c r="M135" s="356">
        <f>IF(L135&lt;1,,$D$15)</f>
        <v>0</v>
      </c>
      <c r="N135" s="355">
        <f t="shared" si="77"/>
        <v>0</v>
      </c>
      <c r="O135" s="357" t="s">
        <v>139</v>
      </c>
      <c r="P135" s="358">
        <f>IF(AND(F135&lt;1,'Staffing Plan'!S141&gt;0),"error",'Staffing Plan'!S141)</f>
        <v>0</v>
      </c>
      <c r="Q135" s="349"/>
      <c r="R135" s="38"/>
      <c r="S135" s="359"/>
      <c r="T135" s="360"/>
      <c r="U135" s="360"/>
      <c r="V135" s="38"/>
      <c r="W135" s="38"/>
      <c r="X135" s="38"/>
      <c r="Y135" s="38"/>
      <c r="Z135" s="38"/>
      <c r="AA135" s="38"/>
      <c r="AB135" s="38"/>
      <c r="AC135" s="38"/>
      <c r="AD135" s="38"/>
      <c r="AE135" s="38"/>
      <c r="AF135" s="38"/>
      <c r="AG135" s="38"/>
      <c r="AH135" s="38"/>
      <c r="AI135" s="38"/>
      <c r="AJ135" s="38"/>
      <c r="AK135" s="38"/>
      <c r="AL135" s="38"/>
      <c r="AM135" s="38"/>
      <c r="AN135" s="38"/>
      <c r="AO135" s="38"/>
      <c r="AP135" s="38"/>
    </row>
    <row r="136" spans="1:43" s="32" customFormat="1" ht="13.2" x14ac:dyDescent="0.25">
      <c r="A136" s="375"/>
      <c r="B136" s="351">
        <f>'Staffing Plan'!B142</f>
        <v>0</v>
      </c>
      <c r="C136" s="351"/>
      <c r="D136" s="351"/>
      <c r="E136" s="352"/>
      <c r="F136" s="353">
        <f>IF(LEN(B136)=1, ,'Staffing Plan'!M142)</f>
        <v>0</v>
      </c>
      <c r="G136" s="354" t="s">
        <v>139</v>
      </c>
      <c r="H136" s="355">
        <f t="shared" si="78"/>
        <v>0</v>
      </c>
      <c r="I136" s="356">
        <f t="shared" ref="I136:I142" si="84">IF(H136&lt;1,,$D$15)</f>
        <v>0</v>
      </c>
      <c r="J136" s="355">
        <f t="shared" si="79"/>
        <v>0</v>
      </c>
      <c r="K136" s="356">
        <f t="shared" ref="K136:K142" si="85">IF(J136&lt;1,,$D$15)</f>
        <v>0</v>
      </c>
      <c r="L136" s="355">
        <f t="shared" si="80"/>
        <v>0</v>
      </c>
      <c r="M136" s="356">
        <f t="shared" ref="M136:M142" si="86">IF(L136&lt;1,,$D$15)</f>
        <v>0</v>
      </c>
      <c r="N136" s="355">
        <f t="shared" si="77"/>
        <v>0</v>
      </c>
      <c r="O136" s="357" t="s">
        <v>139</v>
      </c>
      <c r="P136" s="358">
        <f>IF(AND(F136&lt;1,'Staffing Plan'!S142&gt;0),"error",'Staffing Plan'!S142)</f>
        <v>0</v>
      </c>
      <c r="Q136" s="349"/>
      <c r="R136" s="38"/>
      <c r="S136" s="359"/>
      <c r="T136" s="360"/>
      <c r="U136" s="360"/>
      <c r="V136" s="38"/>
      <c r="W136" s="38"/>
      <c r="X136" s="38"/>
      <c r="Y136" s="38"/>
      <c r="Z136" s="38"/>
      <c r="AA136" s="38"/>
      <c r="AB136" s="38"/>
      <c r="AC136" s="38"/>
      <c r="AD136" s="38"/>
      <c r="AE136" s="38"/>
      <c r="AF136" s="38"/>
      <c r="AG136" s="38"/>
      <c r="AH136" s="38"/>
      <c r="AI136" s="38"/>
      <c r="AJ136" s="38"/>
      <c r="AK136" s="38"/>
      <c r="AL136" s="38"/>
      <c r="AM136" s="38"/>
      <c r="AN136" s="38"/>
      <c r="AO136" s="38"/>
      <c r="AP136" s="38"/>
    </row>
    <row r="137" spans="1:43" s="32" customFormat="1" ht="13.2" x14ac:dyDescent="0.25">
      <c r="A137" s="375"/>
      <c r="B137" s="351">
        <f>'Staffing Plan'!B143</f>
        <v>0</v>
      </c>
      <c r="C137" s="351"/>
      <c r="D137" s="351"/>
      <c r="E137" s="352"/>
      <c r="F137" s="353">
        <f>IF(LEN(B137)=1, ,'Staffing Plan'!M143)</f>
        <v>0</v>
      </c>
      <c r="G137" s="354" t="s">
        <v>139</v>
      </c>
      <c r="H137" s="355">
        <f t="shared" si="78"/>
        <v>0</v>
      </c>
      <c r="I137" s="356">
        <f t="shared" si="84"/>
        <v>0</v>
      </c>
      <c r="J137" s="355">
        <f t="shared" si="79"/>
        <v>0</v>
      </c>
      <c r="K137" s="356">
        <f t="shared" si="85"/>
        <v>0</v>
      </c>
      <c r="L137" s="355">
        <f t="shared" si="80"/>
        <v>0</v>
      </c>
      <c r="M137" s="356">
        <f t="shared" si="86"/>
        <v>0</v>
      </c>
      <c r="N137" s="355">
        <f t="shared" si="77"/>
        <v>0</v>
      </c>
      <c r="O137" s="357" t="s">
        <v>139</v>
      </c>
      <c r="P137" s="358">
        <f>IF(AND(F137&lt;1,'Staffing Plan'!S143&gt;0),"error",'Staffing Plan'!S143)</f>
        <v>0</v>
      </c>
      <c r="Q137" s="349"/>
      <c r="R137" s="38"/>
      <c r="S137" s="359"/>
      <c r="T137" s="360"/>
      <c r="U137" s="360"/>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3" s="32" customFormat="1" ht="13.2" x14ac:dyDescent="0.25">
      <c r="A138" s="375"/>
      <c r="B138" s="351">
        <f>'Staffing Plan'!B144</f>
        <v>0</v>
      </c>
      <c r="C138" s="351"/>
      <c r="D138" s="351"/>
      <c r="E138" s="352"/>
      <c r="F138" s="353">
        <f>IF(LEN(B138)=1, ,'Staffing Plan'!M144)</f>
        <v>0</v>
      </c>
      <c r="G138" s="354" t="s">
        <v>139</v>
      </c>
      <c r="H138" s="355">
        <f t="shared" si="78"/>
        <v>0</v>
      </c>
      <c r="I138" s="356">
        <f t="shared" si="84"/>
        <v>0</v>
      </c>
      <c r="J138" s="355">
        <f t="shared" si="79"/>
        <v>0</v>
      </c>
      <c r="K138" s="356">
        <f t="shared" si="85"/>
        <v>0</v>
      </c>
      <c r="L138" s="355">
        <f t="shared" si="80"/>
        <v>0</v>
      </c>
      <c r="M138" s="356">
        <f t="shared" si="86"/>
        <v>0</v>
      </c>
      <c r="N138" s="355">
        <f t="shared" si="77"/>
        <v>0</v>
      </c>
      <c r="O138" s="357" t="s">
        <v>139</v>
      </c>
      <c r="P138" s="358">
        <f>IF(AND(F138&lt;1,'Staffing Plan'!S144&gt;0),"error",'Staffing Plan'!S144)</f>
        <v>0</v>
      </c>
      <c r="Q138" s="349"/>
      <c r="R138" s="38"/>
      <c r="S138" s="359"/>
      <c r="T138" s="360"/>
      <c r="U138" s="360"/>
      <c r="V138" s="38"/>
      <c r="W138" s="38"/>
      <c r="X138" s="38"/>
      <c r="Y138" s="38"/>
      <c r="Z138" s="38"/>
      <c r="AA138" s="38"/>
      <c r="AB138" s="38"/>
      <c r="AC138" s="38"/>
      <c r="AD138" s="38"/>
      <c r="AE138" s="38"/>
      <c r="AF138" s="38"/>
      <c r="AG138" s="38"/>
      <c r="AH138" s="38"/>
      <c r="AI138" s="38"/>
      <c r="AJ138" s="38"/>
      <c r="AK138" s="38"/>
      <c r="AL138" s="38"/>
      <c r="AM138" s="38"/>
      <c r="AN138" s="38"/>
      <c r="AO138" s="38"/>
      <c r="AP138" s="38"/>
    </row>
    <row r="139" spans="1:43" s="32" customFormat="1" ht="13.2" x14ac:dyDescent="0.25">
      <c r="A139" s="375"/>
      <c r="B139" s="351">
        <f>'Staffing Plan'!B145</f>
        <v>0</v>
      </c>
      <c r="C139" s="351"/>
      <c r="D139" s="351"/>
      <c r="E139" s="352"/>
      <c r="F139" s="353">
        <f>IF(LEN(B139)=1, ,'Staffing Plan'!M145)</f>
        <v>0</v>
      </c>
      <c r="G139" s="354" t="s">
        <v>139</v>
      </c>
      <c r="H139" s="355">
        <f t="shared" si="78"/>
        <v>0</v>
      </c>
      <c r="I139" s="356">
        <f t="shared" si="84"/>
        <v>0</v>
      </c>
      <c r="J139" s="355">
        <f t="shared" si="79"/>
        <v>0</v>
      </c>
      <c r="K139" s="356">
        <f t="shared" si="85"/>
        <v>0</v>
      </c>
      <c r="L139" s="355">
        <f t="shared" si="80"/>
        <v>0</v>
      </c>
      <c r="M139" s="356">
        <f t="shared" si="86"/>
        <v>0</v>
      </c>
      <c r="N139" s="355">
        <f t="shared" si="77"/>
        <v>0</v>
      </c>
      <c r="O139" s="357" t="s">
        <v>139</v>
      </c>
      <c r="P139" s="358">
        <f>IF(AND(F139&lt;1,'Staffing Plan'!S145&gt;0),"error",'Staffing Plan'!S145)</f>
        <v>0</v>
      </c>
      <c r="Q139" s="349"/>
      <c r="R139" s="38"/>
      <c r="S139" s="359"/>
      <c r="T139" s="360"/>
      <c r="U139" s="360"/>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3" s="32" customFormat="1" ht="13.2" x14ac:dyDescent="0.25">
      <c r="A140" s="375"/>
      <c r="B140" s="351">
        <f>'Staffing Plan'!B146</f>
        <v>0</v>
      </c>
      <c r="C140" s="351"/>
      <c r="D140" s="351"/>
      <c r="E140" s="352"/>
      <c r="F140" s="353">
        <f>IF(LEN(B140)=1, ,'Staffing Plan'!M146)</f>
        <v>0</v>
      </c>
      <c r="G140" s="354" t="s">
        <v>139</v>
      </c>
      <c r="H140" s="355">
        <f t="shared" si="78"/>
        <v>0</v>
      </c>
      <c r="I140" s="356">
        <f t="shared" si="84"/>
        <v>0</v>
      </c>
      <c r="J140" s="355">
        <f t="shared" si="79"/>
        <v>0</v>
      </c>
      <c r="K140" s="356">
        <f t="shared" si="85"/>
        <v>0</v>
      </c>
      <c r="L140" s="355">
        <f t="shared" si="80"/>
        <v>0</v>
      </c>
      <c r="M140" s="356">
        <f t="shared" si="86"/>
        <v>0</v>
      </c>
      <c r="N140" s="355">
        <f t="shared" si="77"/>
        <v>0</v>
      </c>
      <c r="O140" s="357" t="s">
        <v>139</v>
      </c>
      <c r="P140" s="358">
        <f>IF(AND(F140&lt;1,'Staffing Plan'!S146&gt;0),"error",'Staffing Plan'!S146)</f>
        <v>0</v>
      </c>
      <c r="Q140" s="349"/>
      <c r="R140" s="38"/>
      <c r="S140" s="359"/>
      <c r="T140" s="360"/>
      <c r="U140" s="360"/>
      <c r="V140" s="38"/>
      <c r="W140" s="38"/>
      <c r="X140" s="38"/>
      <c r="Y140" s="38"/>
      <c r="Z140" s="38"/>
      <c r="AA140" s="38"/>
      <c r="AB140" s="38"/>
      <c r="AC140" s="38"/>
      <c r="AD140" s="38"/>
      <c r="AE140" s="38"/>
      <c r="AF140" s="38"/>
      <c r="AG140" s="38"/>
      <c r="AH140" s="38"/>
      <c r="AI140" s="38"/>
      <c r="AJ140" s="38"/>
      <c r="AK140" s="38"/>
      <c r="AL140" s="38"/>
      <c r="AM140" s="38"/>
      <c r="AN140" s="38"/>
      <c r="AO140" s="38"/>
      <c r="AP140" s="38"/>
    </row>
    <row r="141" spans="1:43" s="32" customFormat="1" ht="13.2" x14ac:dyDescent="0.25">
      <c r="A141" s="375"/>
      <c r="B141" s="351">
        <f>'Staffing Plan'!B147</f>
        <v>0</v>
      </c>
      <c r="C141" s="351"/>
      <c r="D141" s="351"/>
      <c r="E141" s="352"/>
      <c r="F141" s="353">
        <f>IF(LEN(B141)=1, ,'Staffing Plan'!M147)</f>
        <v>0</v>
      </c>
      <c r="G141" s="354" t="s">
        <v>139</v>
      </c>
      <c r="H141" s="355">
        <f t="shared" si="78"/>
        <v>0</v>
      </c>
      <c r="I141" s="356">
        <f t="shared" si="84"/>
        <v>0</v>
      </c>
      <c r="J141" s="355">
        <f t="shared" si="79"/>
        <v>0</v>
      </c>
      <c r="K141" s="356">
        <f t="shared" si="85"/>
        <v>0</v>
      </c>
      <c r="L141" s="355">
        <f t="shared" si="80"/>
        <v>0</v>
      </c>
      <c r="M141" s="356">
        <f t="shared" si="86"/>
        <v>0</v>
      </c>
      <c r="N141" s="355">
        <f t="shared" si="77"/>
        <v>0</v>
      </c>
      <c r="O141" s="357" t="s">
        <v>139</v>
      </c>
      <c r="P141" s="358">
        <f>IF(AND(F141&lt;1,'Staffing Plan'!S147&gt;0),"error",'Staffing Plan'!S147)</f>
        <v>0</v>
      </c>
      <c r="Q141" s="349"/>
      <c r="R141" s="38"/>
      <c r="S141" s="359"/>
      <c r="T141" s="360"/>
      <c r="U141" s="360"/>
      <c r="V141" s="38"/>
      <c r="W141" s="38"/>
      <c r="X141" s="38"/>
      <c r="Y141" s="38"/>
      <c r="Z141" s="38"/>
      <c r="AA141" s="38"/>
      <c r="AB141" s="38"/>
      <c r="AC141" s="38"/>
      <c r="AD141" s="38"/>
      <c r="AE141" s="38"/>
      <c r="AF141" s="38"/>
      <c r="AG141" s="38"/>
      <c r="AH141" s="38"/>
      <c r="AI141" s="38"/>
      <c r="AJ141" s="38"/>
      <c r="AK141" s="38"/>
      <c r="AL141" s="38"/>
      <c r="AM141" s="38"/>
      <c r="AN141" s="38"/>
      <c r="AO141" s="38"/>
      <c r="AP141" s="38"/>
    </row>
    <row r="142" spans="1:43" s="32" customFormat="1" ht="13.2" x14ac:dyDescent="0.25">
      <c r="A142" s="375"/>
      <c r="B142" s="351">
        <f>'Staffing Plan'!B148</f>
        <v>0</v>
      </c>
      <c r="C142" s="351"/>
      <c r="D142" s="351"/>
      <c r="E142" s="352"/>
      <c r="F142" s="353">
        <f>IF(LEN(B142)=1, ,'Staffing Plan'!M148)</f>
        <v>0</v>
      </c>
      <c r="G142" s="354" t="s">
        <v>139</v>
      </c>
      <c r="H142" s="355">
        <f t="shared" si="78"/>
        <v>0</v>
      </c>
      <c r="I142" s="356">
        <f t="shared" si="84"/>
        <v>0</v>
      </c>
      <c r="J142" s="355">
        <f t="shared" si="79"/>
        <v>0</v>
      </c>
      <c r="K142" s="356">
        <f t="shared" si="85"/>
        <v>0</v>
      </c>
      <c r="L142" s="355">
        <f t="shared" si="80"/>
        <v>0</v>
      </c>
      <c r="M142" s="356">
        <f t="shared" si="86"/>
        <v>0</v>
      </c>
      <c r="N142" s="355">
        <f t="shared" si="77"/>
        <v>0</v>
      </c>
      <c r="O142" s="357" t="s">
        <v>139</v>
      </c>
      <c r="P142" s="358">
        <f>IF(AND(F142&lt;1,'Staffing Plan'!S148&gt;0),"error",'Staffing Plan'!S148)</f>
        <v>0</v>
      </c>
      <c r="Q142" s="349"/>
      <c r="R142" s="38"/>
      <c r="S142" s="359"/>
      <c r="T142" s="360"/>
      <c r="U142" s="360"/>
      <c r="V142" s="38"/>
      <c r="W142" s="38"/>
      <c r="X142" s="38"/>
      <c r="Y142" s="38"/>
      <c r="Z142" s="38"/>
      <c r="AA142" s="38"/>
      <c r="AB142" s="38"/>
      <c r="AC142" s="38"/>
      <c r="AD142" s="38"/>
      <c r="AE142" s="38"/>
      <c r="AF142" s="38"/>
      <c r="AG142" s="38"/>
      <c r="AH142" s="38"/>
      <c r="AI142" s="38"/>
      <c r="AJ142" s="38"/>
      <c r="AK142" s="38"/>
      <c r="AL142" s="38"/>
      <c r="AM142" s="38"/>
      <c r="AN142" s="38"/>
      <c r="AO142" s="38"/>
      <c r="AP142" s="38"/>
    </row>
    <row r="143" spans="1:43" s="32" customFormat="1" ht="13.8" thickBot="1" x14ac:dyDescent="0.3">
      <c r="A143" s="376"/>
      <c r="B143" s="377"/>
      <c r="C143" s="377"/>
      <c r="D143" s="377"/>
      <c r="E143" s="363" t="s">
        <v>145</v>
      </c>
      <c r="F143" s="364">
        <f>ROUND(($H$12*H143+$H$13*J143+$H$14*L143+$H$15*N143),2)</f>
        <v>0</v>
      </c>
      <c r="G143" s="365" t="s">
        <v>139</v>
      </c>
      <c r="H143" s="366">
        <f>ROUND(H131*$P131+H132*$P132+H133*$P133+H134*$P134+H135*$P135+H136*$P136+H137*$P137+H138*$P138+H139*$P139+H140*$P140+H141*$P141+H142*$P142,2)</f>
        <v>0</v>
      </c>
      <c r="I143" s="378"/>
      <c r="J143" s="366">
        <f>ROUND(J131*$P131+J132*$P132+J133*$P133+J134*$P134+J135*$P135+J136*$P136+J137*$P137+J138*$P138+J139*$P139+J140*$P140+J141*$P141+J142*$P142,2)</f>
        <v>0</v>
      </c>
      <c r="K143" s="378"/>
      <c r="L143" s="366">
        <f>ROUND(L131*$P131+L132*$P132+L133*$P133+L134*$P134+L135*$P135+L136*$P136+L137*$P137+L138*$P138+L139*$P139+L140*$P140+L141*$P141+L142*$P142,2)</f>
        <v>0</v>
      </c>
      <c r="M143" s="379"/>
      <c r="N143" s="366">
        <f>ROUND(N131*$P131+N132*$P132+N133*$P133+N134*$P134+N135*$P135+N136*$P136+N137*$P137+N138*$P138+N139*$P139+N140*$P140+N141*$P141+N142*$P142,2)</f>
        <v>0</v>
      </c>
      <c r="O143" s="369" t="s">
        <v>139</v>
      </c>
      <c r="P143" s="370">
        <f>IF(SUM(P131:P142)*100=100,,IF(AND(SUM(P131:P142)=0,SUM(F131:F142)=0),0,"Sum must = 100%"))</f>
        <v>0</v>
      </c>
      <c r="Q143" s="371"/>
      <c r="R143" s="38"/>
      <c r="S143" s="372"/>
      <c r="T143" s="373"/>
      <c r="U143" s="373"/>
      <c r="V143" s="38"/>
      <c r="W143" s="38"/>
      <c r="X143" s="38"/>
      <c r="Y143" s="38"/>
      <c r="Z143" s="38"/>
      <c r="AA143" s="38"/>
      <c r="AB143" s="38"/>
      <c r="AC143" s="38"/>
      <c r="AD143" s="38"/>
      <c r="AE143" s="38"/>
      <c r="AF143" s="38"/>
      <c r="AG143" s="38"/>
      <c r="AH143" s="38"/>
      <c r="AI143" s="38"/>
      <c r="AJ143" s="38"/>
      <c r="AK143" s="38"/>
      <c r="AL143" s="38"/>
      <c r="AM143" s="38"/>
      <c r="AN143" s="38"/>
      <c r="AO143" s="38"/>
      <c r="AP143" s="38"/>
    </row>
    <row r="144" spans="1:43" s="32" customFormat="1" ht="16.5" customHeight="1" x14ac:dyDescent="0.25">
      <c r="A144" s="38"/>
      <c r="B144" s="8"/>
      <c r="C144" s="8"/>
      <c r="D144" s="8"/>
      <c r="E144" s="8"/>
      <c r="F144" s="8"/>
      <c r="G144" s="8"/>
      <c r="H144" s="8"/>
      <c r="I144" s="380"/>
      <c r="J144" s="8"/>
      <c r="K144" s="380"/>
      <c r="L144" s="8"/>
      <c r="M144" s="380"/>
      <c r="N144" s="8"/>
      <c r="O144" s="8"/>
      <c r="P144" s="8"/>
      <c r="Q144" s="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row>
    <row r="145" spans="1:43" s="32" customFormat="1" ht="16.5" customHeight="1" x14ac:dyDescent="0.25">
      <c r="A145" s="38"/>
      <c r="B145" s="8"/>
      <c r="C145" s="8"/>
      <c r="D145" s="8"/>
      <c r="E145" s="8"/>
      <c r="F145" s="8"/>
      <c r="G145" s="8"/>
      <c r="H145" s="8"/>
      <c r="I145" s="8"/>
      <c r="J145" s="8"/>
      <c r="K145" s="8"/>
      <c r="L145" s="8"/>
      <c r="M145" s="8"/>
      <c r="N145" s="8"/>
      <c r="O145" s="8"/>
      <c r="P145" s="8"/>
      <c r="Q145" s="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row>
    <row r="146" spans="1:43"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row>
    <row r="147" spans="1:43" x14ac:dyDescent="0.25">
      <c r="A147" s="3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row>
    <row r="148" spans="1:43" x14ac:dyDescent="0.25">
      <c r="A148" s="3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row>
    <row r="149" spans="1:43" x14ac:dyDescent="0.25">
      <c r="A149" s="3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3"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row>
    <row r="151" spans="1:43"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row>
    <row r="152" spans="1:43"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row>
    <row r="153" spans="1:43"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row>
    <row r="154" spans="1:43"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row>
    <row r="155" spans="1:43"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row>
    <row r="156" spans="1:43"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row>
    <row r="157" spans="1:43"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row>
    <row r="158" spans="1:43"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row>
    <row r="159" spans="1:43"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row>
    <row r="160" spans="1:43"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row>
    <row r="161" spans="1:43"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row>
    <row r="162" spans="1:43"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row>
    <row r="163" spans="1:43"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row>
    <row r="164" spans="1:43"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row>
    <row r="165" spans="1:43"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row>
    <row r="166" spans="1:43"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row>
    <row r="167" spans="1:43"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row>
    <row r="168" spans="1:43"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row>
    <row r="169" spans="1:43"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row>
    <row r="170" spans="1:43"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row>
    <row r="171" spans="1:43"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row>
    <row r="172" spans="1:43"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row>
    <row r="173" spans="1:43"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row>
    <row r="174" spans="1:43"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row>
    <row r="175" spans="1:43"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row>
    <row r="176" spans="1:43"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row>
    <row r="177" spans="1:43"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row>
    <row r="178" spans="1:43"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row>
    <row r="179" spans="1:43"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row>
    <row r="180" spans="1:43"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row>
    <row r="181" spans="1:43"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row>
    <row r="182" spans="1:43"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row>
    <row r="183" spans="1:43"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row>
    <row r="184" spans="1:43"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row>
    <row r="185" spans="1:43"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row>
    <row r="186" spans="1:43"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row>
    <row r="187" spans="1:43"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row>
    <row r="188" spans="1:43"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row>
    <row r="189" spans="1:43"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row>
    <row r="190" spans="1:43"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row>
    <row r="191" spans="1:43"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row>
  </sheetData>
  <sheetProtection algorithmName="SHA-512" hashValue="KkJAezAVsdIlpdKqXTlbV6dD6QJve7Kxx2qtBLXDRuDZ4q+aqPuTlO3cOT/kkbrlgLo5IGBDrLmAgM3t0OCjGw==" saltValue="kyK2TKDBgcMPqExAw10bDQ==" spinCount="100000" sheet="1" formatCells="0" formatColumns="0" formatRows="0"/>
  <mergeCells count="12">
    <mergeCell ref="S19:S20"/>
    <mergeCell ref="O20:Q20"/>
    <mergeCell ref="A7:G7"/>
    <mergeCell ref="H7:P7"/>
    <mergeCell ref="C9:D9"/>
    <mergeCell ref="N12:P12"/>
    <mergeCell ref="N13:P13"/>
    <mergeCell ref="N14:P14"/>
    <mergeCell ref="N15:P15"/>
    <mergeCell ref="F19:F20"/>
    <mergeCell ref="H19:N19"/>
    <mergeCell ref="A8:Q8"/>
  </mergeCells>
  <conditionalFormatting sqref="A8">
    <cfRule type="containsText" dxfId="82" priority="22" operator="containsText" text="s u b">
      <formula>NOT(ISERROR(SEARCH("s u b",A8)))</formula>
    </cfRule>
  </conditionalFormatting>
  <conditionalFormatting sqref="B23:B24">
    <cfRule type="containsBlanks" dxfId="81" priority="139">
      <formula>LEN(TRIM(B23))=0</formula>
    </cfRule>
  </conditionalFormatting>
  <conditionalFormatting sqref="B27:B30">
    <cfRule type="containsBlanks" dxfId="80" priority="137">
      <formula>LEN(TRIM(B27))=0</formula>
    </cfRule>
  </conditionalFormatting>
  <conditionalFormatting sqref="B33:B44">
    <cfRule type="containsBlanks" dxfId="79" priority="136">
      <formula>LEN(TRIM(B33))=0</formula>
    </cfRule>
  </conditionalFormatting>
  <conditionalFormatting sqref="B47:B58">
    <cfRule type="containsBlanks" dxfId="78" priority="135">
      <formula>LEN(TRIM(B47))=0</formula>
    </cfRule>
  </conditionalFormatting>
  <conditionalFormatting sqref="B61:B72">
    <cfRule type="containsBlanks" dxfId="77" priority="134">
      <formula>LEN(TRIM(B61))=0</formula>
    </cfRule>
  </conditionalFormatting>
  <conditionalFormatting sqref="B75:B86">
    <cfRule type="containsBlanks" dxfId="76" priority="133">
      <formula>LEN(TRIM(B75))=0</formula>
    </cfRule>
  </conditionalFormatting>
  <conditionalFormatting sqref="B89:B100">
    <cfRule type="containsBlanks" dxfId="75" priority="132">
      <formula>LEN(TRIM(B89))=0</formula>
    </cfRule>
  </conditionalFormatting>
  <conditionalFormatting sqref="B103:B114">
    <cfRule type="containsBlanks" dxfId="74" priority="131">
      <formula>LEN(TRIM(B103))=0</formula>
    </cfRule>
  </conditionalFormatting>
  <conditionalFormatting sqref="B117:B128">
    <cfRule type="containsBlanks" dxfId="73" priority="130">
      <formula>LEN(TRIM(B117))=0</formula>
    </cfRule>
  </conditionalFormatting>
  <conditionalFormatting sqref="B131:B142">
    <cfRule type="containsBlanks" dxfId="72" priority="129">
      <formula>LEN(TRIM(B131))=0</formula>
    </cfRule>
  </conditionalFormatting>
  <conditionalFormatting sqref="D12:D14">
    <cfRule type="containsBlanks" dxfId="71" priority="140">
      <formula>LEN(TRIM(D12))=0</formula>
    </cfRule>
  </conditionalFormatting>
  <conditionalFormatting sqref="F22:F24">
    <cfRule type="containsBlanks" dxfId="70" priority="90">
      <formula>LEN(TRIM(F22))=0</formula>
    </cfRule>
  </conditionalFormatting>
  <conditionalFormatting sqref="F27:F30">
    <cfRule type="containsBlanks" dxfId="69" priority="91">
      <formula>LEN(TRIM(F27))=0</formula>
    </cfRule>
  </conditionalFormatting>
  <conditionalFormatting sqref="F33:F44">
    <cfRule type="containsBlanks" dxfId="68" priority="92">
      <formula>LEN(TRIM(F33))=0</formula>
    </cfRule>
  </conditionalFormatting>
  <conditionalFormatting sqref="F47:F58">
    <cfRule type="containsBlanks" dxfId="67" priority="93">
      <formula>LEN(TRIM(F47))=0</formula>
    </cfRule>
  </conditionalFormatting>
  <conditionalFormatting sqref="F61:F72">
    <cfRule type="containsBlanks" dxfId="66" priority="94">
      <formula>LEN(TRIM(F61))=0</formula>
    </cfRule>
  </conditionalFormatting>
  <conditionalFormatting sqref="F75:F86">
    <cfRule type="containsBlanks" dxfId="65" priority="95">
      <formula>LEN(TRIM(F75))=0</formula>
    </cfRule>
  </conditionalFormatting>
  <conditionalFormatting sqref="F89:F100">
    <cfRule type="containsBlanks" dxfId="64" priority="96">
      <formula>LEN(TRIM(F89))=0</formula>
    </cfRule>
  </conditionalFormatting>
  <conditionalFormatting sqref="F103:F114">
    <cfRule type="containsBlanks" dxfId="63" priority="97">
      <formula>LEN(TRIM(F103))=0</formula>
    </cfRule>
  </conditionalFormatting>
  <conditionalFormatting sqref="F117:F128">
    <cfRule type="containsBlanks" dxfId="62" priority="98">
      <formula>LEN(TRIM(F117))=0</formula>
    </cfRule>
  </conditionalFormatting>
  <conditionalFormatting sqref="F131:F142">
    <cfRule type="containsBlanks" dxfId="61" priority="121">
      <formula>LEN(TRIM(F131))=0</formula>
    </cfRule>
  </conditionalFormatting>
  <conditionalFormatting sqref="H12:H15">
    <cfRule type="expression" dxfId="60" priority="358">
      <formula>LEFT($H$16,1)="S"</formula>
    </cfRule>
  </conditionalFormatting>
  <conditionalFormatting sqref="H16">
    <cfRule type="beginsWith" dxfId="59" priority="357" operator="beginsWith" text="S">
      <formula>LEFT(H16,LEN("S"))="S"</formula>
    </cfRule>
  </conditionalFormatting>
  <conditionalFormatting sqref="H22:H24">
    <cfRule type="containsBlanks" dxfId="58" priority="380">
      <formula>LEN(TRIM(H22))=0</formula>
    </cfRule>
  </conditionalFormatting>
  <conditionalFormatting sqref="H27:H30">
    <cfRule type="containsBlanks" dxfId="57" priority="86">
      <formula>LEN(TRIM(H27))=0</formula>
    </cfRule>
  </conditionalFormatting>
  <conditionalFormatting sqref="H33:H44">
    <cfRule type="containsBlanks" dxfId="56" priority="82">
      <formula>LEN(TRIM(H33))=0</formula>
    </cfRule>
  </conditionalFormatting>
  <conditionalFormatting sqref="H47:H58">
    <cfRule type="containsBlanks" dxfId="55" priority="77">
      <formula>LEN(TRIM(H47))=0</formula>
    </cfRule>
  </conditionalFormatting>
  <conditionalFormatting sqref="H61:H72">
    <cfRule type="containsBlanks" dxfId="54" priority="75">
      <formula>LEN(TRIM(H61))=0</formula>
    </cfRule>
  </conditionalFormatting>
  <conditionalFormatting sqref="H75:H86">
    <cfRule type="containsBlanks" dxfId="53" priority="73">
      <formula>LEN(TRIM(H75))=0</formula>
    </cfRule>
  </conditionalFormatting>
  <conditionalFormatting sqref="H89:H100">
    <cfRule type="containsBlanks" dxfId="52" priority="71">
      <formula>LEN(TRIM(H89))=0</formula>
    </cfRule>
  </conditionalFormatting>
  <conditionalFormatting sqref="H103:H114">
    <cfRule type="containsBlanks" dxfId="51" priority="69">
      <formula>LEN(TRIM(H103))=0</formula>
    </cfRule>
  </conditionalFormatting>
  <conditionalFormatting sqref="H117:H128">
    <cfRule type="containsBlanks" dxfId="50" priority="67">
      <formula>LEN(TRIM(H117))=0</formula>
    </cfRule>
  </conditionalFormatting>
  <conditionalFormatting sqref="H131:H142">
    <cfRule type="containsBlanks" dxfId="49" priority="65">
      <formula>LEN(TRIM(H131))=0</formula>
    </cfRule>
  </conditionalFormatting>
  <conditionalFormatting sqref="J22:J24">
    <cfRule type="containsBlanks" dxfId="48" priority="379">
      <formula>LEN(TRIM(J22))=0</formula>
    </cfRule>
  </conditionalFormatting>
  <conditionalFormatting sqref="J27:J30">
    <cfRule type="containsBlanks" dxfId="47" priority="85">
      <formula>LEN(TRIM(J27))=0</formula>
    </cfRule>
  </conditionalFormatting>
  <conditionalFormatting sqref="J33:J44">
    <cfRule type="containsBlanks" dxfId="46" priority="81">
      <formula>LEN(TRIM(J33))=0</formula>
    </cfRule>
  </conditionalFormatting>
  <conditionalFormatting sqref="J47:J58">
    <cfRule type="containsBlanks" dxfId="45" priority="63">
      <formula>LEN(TRIM(J47))=0</formula>
    </cfRule>
  </conditionalFormatting>
  <conditionalFormatting sqref="J61:J72">
    <cfRule type="containsBlanks" dxfId="44" priority="61">
      <formula>LEN(TRIM(J61))=0</formula>
    </cfRule>
  </conditionalFormatting>
  <conditionalFormatting sqref="J75:J86">
    <cfRule type="containsBlanks" dxfId="43" priority="59">
      <formula>LEN(TRIM(J75))=0</formula>
    </cfRule>
  </conditionalFormatting>
  <conditionalFormatting sqref="J89:J100">
    <cfRule type="containsBlanks" dxfId="42" priority="57">
      <formula>LEN(TRIM(J89))=0</formula>
    </cfRule>
  </conditionalFormatting>
  <conditionalFormatting sqref="J103:J114">
    <cfRule type="containsBlanks" dxfId="41" priority="55">
      <formula>LEN(TRIM(J103))=0</formula>
    </cfRule>
  </conditionalFormatting>
  <conditionalFormatting sqref="J117:J128">
    <cfRule type="containsBlanks" dxfId="40" priority="53">
      <formula>LEN(TRIM(J117))=0</formula>
    </cfRule>
  </conditionalFormatting>
  <conditionalFormatting sqref="J131:J142">
    <cfRule type="containsBlanks" dxfId="39" priority="51">
      <formula>LEN(TRIM(J131))=0</formula>
    </cfRule>
  </conditionalFormatting>
  <conditionalFormatting sqref="L22:L24">
    <cfRule type="containsBlanks" dxfId="38" priority="88">
      <formula>LEN(TRIM(L22))=0</formula>
    </cfRule>
  </conditionalFormatting>
  <conditionalFormatting sqref="L27:L30">
    <cfRule type="containsBlanks" dxfId="37" priority="84">
      <formula>LEN(TRIM(L27))=0</formula>
    </cfRule>
  </conditionalFormatting>
  <conditionalFormatting sqref="L33:L44">
    <cfRule type="containsBlanks" dxfId="36" priority="80">
      <formula>LEN(TRIM(L33))=0</formula>
    </cfRule>
  </conditionalFormatting>
  <conditionalFormatting sqref="L47:L58">
    <cfRule type="containsBlanks" dxfId="35" priority="49">
      <formula>LEN(TRIM(L47))=0</formula>
    </cfRule>
  </conditionalFormatting>
  <conditionalFormatting sqref="L61:L72">
    <cfRule type="containsBlanks" dxfId="34" priority="47">
      <formula>LEN(TRIM(L61))=0</formula>
    </cfRule>
  </conditionalFormatting>
  <conditionalFormatting sqref="L75:L86">
    <cfRule type="containsBlanks" dxfId="33" priority="45">
      <formula>LEN(TRIM(L75))=0</formula>
    </cfRule>
  </conditionalFormatting>
  <conditionalFormatting sqref="L89:L100">
    <cfRule type="containsBlanks" dxfId="32" priority="43">
      <formula>LEN(TRIM(L89))=0</formula>
    </cfRule>
  </conditionalFormatting>
  <conditionalFormatting sqref="L103:L114">
    <cfRule type="containsBlanks" dxfId="31" priority="41">
      <formula>LEN(TRIM(L103))=0</formula>
    </cfRule>
  </conditionalFormatting>
  <conditionalFormatting sqref="L117:L128">
    <cfRule type="containsBlanks" dxfId="30" priority="39">
      <formula>LEN(TRIM(L117))=0</formula>
    </cfRule>
  </conditionalFormatting>
  <conditionalFormatting sqref="L131:L142">
    <cfRule type="containsBlanks" dxfId="29" priority="37">
      <formula>LEN(TRIM(L131))=0</formula>
    </cfRule>
  </conditionalFormatting>
  <conditionalFormatting sqref="N12">
    <cfRule type="containsBlanks" dxfId="28" priority="21">
      <formula>LEN(TRIM(N12))=0</formula>
    </cfRule>
    <cfRule type="expression" dxfId="27" priority="20">
      <formula>$Q$12=1</formula>
    </cfRule>
  </conditionalFormatting>
  <conditionalFormatting sqref="N22:N24">
    <cfRule type="containsBlanks" dxfId="26" priority="362">
      <formula>LEN(TRIM(N22))=0</formula>
    </cfRule>
  </conditionalFormatting>
  <conditionalFormatting sqref="N27:N30">
    <cfRule type="containsBlanks" dxfId="25" priority="9">
      <formula>LEN(TRIM(N27))=0</formula>
    </cfRule>
  </conditionalFormatting>
  <conditionalFormatting sqref="N33:N44">
    <cfRule type="containsBlanks" dxfId="24" priority="8">
      <formula>LEN(TRIM(N33))=0</formula>
    </cfRule>
  </conditionalFormatting>
  <conditionalFormatting sqref="N47:N58">
    <cfRule type="containsBlanks" dxfId="23" priority="7">
      <formula>LEN(TRIM(N47))=0</formula>
    </cfRule>
  </conditionalFormatting>
  <conditionalFormatting sqref="N61:N72">
    <cfRule type="containsBlanks" dxfId="22" priority="6">
      <formula>LEN(TRIM(N61))=0</formula>
    </cfRule>
  </conditionalFormatting>
  <conditionalFormatting sqref="N75:N86">
    <cfRule type="containsBlanks" dxfId="21" priority="5">
      <formula>LEN(TRIM(N75))=0</formula>
    </cfRule>
  </conditionalFormatting>
  <conditionalFormatting sqref="N89:N100">
    <cfRule type="containsBlanks" dxfId="20" priority="4">
      <formula>LEN(TRIM(N89))=0</formula>
    </cfRule>
  </conditionalFormatting>
  <conditionalFormatting sqref="N103:N114">
    <cfRule type="containsBlanks" dxfId="19" priority="3">
      <formula>LEN(TRIM(N103))=0</formula>
    </cfRule>
  </conditionalFormatting>
  <conditionalFormatting sqref="N117:N128">
    <cfRule type="containsBlanks" dxfId="18" priority="2">
      <formula>LEN(TRIM(N117))=0</formula>
    </cfRule>
  </conditionalFormatting>
  <conditionalFormatting sqref="N131:N142">
    <cfRule type="containsBlanks" dxfId="17" priority="1">
      <formula>LEN(TRIM(N131))=0</formula>
    </cfRule>
  </conditionalFormatting>
  <conditionalFormatting sqref="P22:P24">
    <cfRule type="containsBlanks" dxfId="16" priority="99">
      <formula>LEN(TRIM(P22))=0</formula>
    </cfRule>
  </conditionalFormatting>
  <conditionalFormatting sqref="P27:P30">
    <cfRule type="containsBlanks" dxfId="15" priority="100">
      <formula>LEN(TRIM(P27))=0</formula>
    </cfRule>
  </conditionalFormatting>
  <conditionalFormatting sqref="P33:P44">
    <cfRule type="containsBlanks" dxfId="14" priority="101">
      <formula>LEN(TRIM(P33))=0</formula>
    </cfRule>
  </conditionalFormatting>
  <conditionalFormatting sqref="P47:P58">
    <cfRule type="containsBlanks" dxfId="13" priority="102">
      <formula>LEN(TRIM(P47))=0</formula>
    </cfRule>
  </conditionalFormatting>
  <conditionalFormatting sqref="P61:P72">
    <cfRule type="containsBlanks" dxfId="12" priority="103">
      <formula>LEN(TRIM(P61))=0</formula>
    </cfRule>
  </conditionalFormatting>
  <conditionalFormatting sqref="P75:P86">
    <cfRule type="containsBlanks" dxfId="11" priority="104">
      <formula>LEN(TRIM(P75))=0</formula>
    </cfRule>
  </conditionalFormatting>
  <conditionalFormatting sqref="P89:P100">
    <cfRule type="containsBlanks" dxfId="10" priority="105">
      <formula>LEN(TRIM(P89))=0</formula>
    </cfRule>
  </conditionalFormatting>
  <conditionalFormatting sqref="P103:P114">
    <cfRule type="containsBlanks" dxfId="9" priority="106">
      <formula>LEN(TRIM(P103))=0</formula>
    </cfRule>
  </conditionalFormatting>
  <conditionalFormatting sqref="P117:P128">
    <cfRule type="containsBlanks" dxfId="8" priority="107">
      <formula>LEN(TRIM(P117))=0</formula>
    </cfRule>
  </conditionalFormatting>
  <conditionalFormatting sqref="P131:P142">
    <cfRule type="containsBlanks" dxfId="7" priority="108">
      <formula>LEN(TRIM(P131))=0</formula>
    </cfRule>
  </conditionalFormatting>
  <dataValidations count="2">
    <dataValidation type="decimal" allowBlank="1" showInputMessage="1" showErrorMessage="1" error="Must not exceed 5%" sqref="D15" xr:uid="{00000000-0002-0000-0200-000000000000}">
      <formula1>0</formula1>
      <formula2>0.05</formula2>
    </dataValidation>
    <dataValidation type="whole" allowBlank="1" showInputMessage="1" showErrorMessage="1" error="Value must be 5 years or less" sqref="D17" xr:uid="{00000000-0002-0000-0200-000001000000}">
      <formula1>1</formula1>
      <formula2>5</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Y547"/>
  <sheetViews>
    <sheetView showZeros="0" showRuler="0" zoomScale="120" zoomScaleNormal="120" zoomScaleSheetLayoutView="75" workbookViewId="0">
      <selection activeCell="H13" sqref="H13"/>
    </sheetView>
  </sheetViews>
  <sheetFormatPr defaultColWidth="4.6640625" defaultRowHeight="15" x14ac:dyDescent="0.25"/>
  <cols>
    <col min="1" max="1" width="4.109375" style="2" customWidth="1"/>
    <col min="2" max="2" width="5.5546875" style="2" customWidth="1"/>
    <col min="3" max="3" width="6.109375" style="2" customWidth="1"/>
    <col min="4" max="4" width="15.88671875" style="2" customWidth="1"/>
    <col min="5" max="5" width="4.109375" style="2" customWidth="1"/>
    <col min="6" max="6" width="4" style="2" customWidth="1"/>
    <col min="7" max="14" width="5.6640625" style="2" customWidth="1"/>
    <col min="15" max="16" width="4.6640625" style="2" customWidth="1"/>
    <col min="17" max="17" width="8.6640625" style="2" customWidth="1"/>
    <col min="18" max="18" width="5.5546875" style="2" hidden="1" customWidth="1"/>
    <col min="19" max="19" width="9.88671875" style="2" hidden="1" customWidth="1"/>
    <col min="20" max="21" width="4.6640625" style="2"/>
    <col min="22" max="22" width="12.109375" style="2" bestFit="1" customWidth="1"/>
    <col min="23" max="23" width="10.109375" style="2" hidden="1" customWidth="1"/>
    <col min="24" max="24" width="8.33203125" style="2" hidden="1" customWidth="1"/>
    <col min="25" max="27" width="8.44140625" style="2" hidden="1" customWidth="1"/>
    <col min="28" max="28" width="9.33203125" style="2" hidden="1" customWidth="1"/>
    <col min="29" max="29" width="8.44140625" style="2" hidden="1" customWidth="1"/>
    <col min="30" max="30" width="7.109375" style="2" hidden="1" customWidth="1"/>
    <col min="31" max="32" width="9.33203125" style="2" hidden="1" customWidth="1"/>
    <col min="33" max="33" width="12.109375" style="2" bestFit="1" customWidth="1"/>
    <col min="34" max="16384" width="4.6640625" style="2"/>
  </cols>
  <sheetData>
    <row r="1" spans="1:51" s="3" customFormat="1" ht="18" thickBot="1" x14ac:dyDescent="0.35">
      <c r="A1" s="539" t="str">
        <f>IF('Staffing Plan'!W7="y","Sub-Consultant Hours","Estimate of Hours")</f>
        <v>Estimate of Hours</v>
      </c>
      <c r="B1" s="540"/>
      <c r="C1" s="540"/>
      <c r="D1" s="540"/>
      <c r="E1" s="540"/>
      <c r="F1" s="540"/>
      <c r="G1" s="540"/>
      <c r="H1" s="540"/>
      <c r="I1" s="506" t="str">
        <f>'Staffing Plan'!K7</f>
        <v>Enter General Project Type HERE</v>
      </c>
      <c r="J1" s="506"/>
      <c r="K1" s="506"/>
      <c r="L1" s="506"/>
      <c r="M1" s="506"/>
      <c r="N1" s="506"/>
      <c r="O1" s="506"/>
      <c r="P1" s="506"/>
      <c r="Q1" s="507"/>
      <c r="R1" s="536" t="s">
        <v>182</v>
      </c>
      <c r="S1" s="537" t="s">
        <v>183</v>
      </c>
      <c r="T1" s="142"/>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row>
    <row r="2" spans="1:51" s="3" customFormat="1" ht="9" customHeight="1" x14ac:dyDescent="0.25">
      <c r="A2" s="499">
        <f>IF('Staffing Plan'!W7="y","S U B C O N S U L T A N T   -   S U B C O N S U L T A N T   -   S U B C O N S U L T A N T   -   S U B C O N S U L T A N T   -   S U B C O N S U L T A N T",)</f>
        <v>0</v>
      </c>
      <c r="B2" s="499"/>
      <c r="C2" s="499"/>
      <c r="D2" s="499"/>
      <c r="E2" s="499"/>
      <c r="F2" s="499"/>
      <c r="G2" s="499"/>
      <c r="H2" s="499"/>
      <c r="I2" s="499"/>
      <c r="J2" s="499"/>
      <c r="K2" s="499"/>
      <c r="L2" s="499"/>
      <c r="M2" s="499"/>
      <c r="N2" s="499"/>
      <c r="O2" s="499"/>
      <c r="P2" s="499"/>
      <c r="Q2" s="499"/>
      <c r="R2" s="536"/>
      <c r="S2" s="537"/>
      <c r="T2" s="439" t="s">
        <v>184</v>
      </c>
      <c r="U2" s="440"/>
      <c r="V2" s="440"/>
      <c r="W2" s="440"/>
      <c r="X2" s="440"/>
      <c r="Y2" s="440"/>
      <c r="Z2" s="441"/>
      <c r="AA2" s="441"/>
      <c r="AB2" s="441"/>
      <c r="AC2" s="441"/>
      <c r="AD2" s="441"/>
      <c r="AE2" s="441"/>
      <c r="AF2" s="441"/>
      <c r="AG2" s="440"/>
      <c r="AH2" s="440"/>
      <c r="AI2" s="440"/>
      <c r="AJ2" s="440"/>
      <c r="AK2" s="440"/>
      <c r="AL2" s="140"/>
      <c r="AM2" s="140"/>
      <c r="AN2" s="140"/>
      <c r="AO2" s="140"/>
      <c r="AP2" s="140"/>
      <c r="AQ2" s="140"/>
      <c r="AR2" s="140"/>
      <c r="AS2" s="140"/>
      <c r="AT2" s="140"/>
      <c r="AU2" s="140"/>
      <c r="AV2" s="140"/>
      <c r="AW2" s="140"/>
      <c r="AX2" s="140"/>
      <c r="AY2" s="140"/>
    </row>
    <row r="3" spans="1:51" s="4" customFormat="1" ht="13.5" customHeight="1" x14ac:dyDescent="0.25">
      <c r="B3" s="15"/>
      <c r="C3" s="11" t="str">
        <f>'Staffing Plan'!C9</f>
        <v xml:space="preserve">Project Name:  </v>
      </c>
      <c r="D3" s="172">
        <f>'Staffing Plan'!D9</f>
        <v>0</v>
      </c>
      <c r="E3" s="406"/>
      <c r="F3" s="406"/>
      <c r="G3" s="406"/>
      <c r="H3" s="26"/>
      <c r="I3" s="13"/>
      <c r="J3" s="13"/>
      <c r="K3" s="11" t="s">
        <v>26</v>
      </c>
      <c r="L3" s="415">
        <f>'Staffing Plan'!R9</f>
        <v>0</v>
      </c>
      <c r="M3" s="172"/>
      <c r="N3" s="172"/>
      <c r="O3" s="34"/>
      <c r="P3" s="34"/>
      <c r="Q3" s="34"/>
      <c r="R3" s="536"/>
      <c r="S3" s="537"/>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row>
    <row r="4" spans="1:51" s="4" customFormat="1" ht="13.2" x14ac:dyDescent="0.25">
      <c r="C4" s="11" t="str">
        <f>'Staffing Plan'!C10</f>
        <v xml:space="preserve">Consultant: </v>
      </c>
      <c r="D4" s="114">
        <f>'Staffing Plan'!D10</f>
        <v>0</v>
      </c>
      <c r="E4" s="168"/>
      <c r="F4" s="168"/>
      <c r="G4" s="168"/>
      <c r="H4" s="13"/>
      <c r="I4" s="13"/>
      <c r="J4" s="23"/>
      <c r="K4" s="11" t="s">
        <v>27</v>
      </c>
      <c r="L4" s="173">
        <f>'Staffing Plan'!R10</f>
        <v>0</v>
      </c>
      <c r="M4" s="174"/>
      <c r="N4" s="174"/>
      <c r="O4" s="135"/>
      <c r="P4" s="64"/>
      <c r="Q4" s="28"/>
      <c r="R4" s="536"/>
      <c r="S4" s="537"/>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row>
    <row r="5" spans="1:51" x14ac:dyDescent="0.25">
      <c r="A5" s="4"/>
      <c r="B5" s="24"/>
      <c r="C5" s="11" t="str">
        <f>'Staffing Plan'!C11</f>
        <v xml:space="preserve">Consultant PM: </v>
      </c>
      <c r="D5" s="114">
        <f>'Staffing Plan'!D11</f>
        <v>0</v>
      </c>
      <c r="E5" s="114"/>
      <c r="F5" s="114"/>
      <c r="G5" s="114"/>
      <c r="H5" s="172"/>
      <c r="I5" s="171"/>
      <c r="J5" s="171"/>
      <c r="K5" s="171"/>
      <c r="L5" s="278"/>
      <c r="M5" s="278"/>
      <c r="N5" s="278"/>
      <c r="O5" s="4"/>
      <c r="P5" s="4"/>
      <c r="Q5" s="4"/>
      <c r="R5" s="536"/>
      <c r="S5" s="537"/>
      <c r="T5" s="142"/>
      <c r="U5" s="140"/>
      <c r="V5" s="142" t="s">
        <v>70</v>
      </c>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row>
    <row r="6" spans="1:51" hidden="1" x14ac:dyDescent="0.25">
      <c r="A6" s="4"/>
      <c r="B6" s="24"/>
      <c r="C6" s="11" t="str">
        <f>'Staffing Plan'!C12</f>
        <v xml:space="preserve">LPA RC:  </v>
      </c>
      <c r="D6" s="114">
        <f>'Staffing Plan'!D12</f>
        <v>0</v>
      </c>
      <c r="E6" s="114"/>
      <c r="F6" s="114"/>
      <c r="G6" s="114"/>
      <c r="H6" s="114"/>
      <c r="I6" s="123"/>
      <c r="J6" s="123"/>
      <c r="K6" s="123"/>
      <c r="L6" s="4"/>
      <c r="M6" s="4"/>
      <c r="N6" s="4"/>
      <c r="O6" s="4"/>
      <c r="P6" s="4"/>
      <c r="Q6" s="4"/>
      <c r="R6" s="536"/>
      <c r="S6" s="537"/>
      <c r="T6" s="142"/>
      <c r="U6" s="140"/>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row>
    <row r="7" spans="1:51" x14ac:dyDescent="0.25">
      <c r="A7" s="4"/>
      <c r="B7" s="24"/>
      <c r="C7" s="11" t="str">
        <f>'Staffing Plan'!C13</f>
        <v xml:space="preserve">NDOT PC:  </v>
      </c>
      <c r="D7" s="114">
        <f>'Staffing Plan'!D13</f>
        <v>0</v>
      </c>
      <c r="E7" s="114"/>
      <c r="F7" s="114"/>
      <c r="G7" s="114"/>
      <c r="H7" s="114"/>
      <c r="I7" s="123"/>
      <c r="J7" s="123"/>
      <c r="K7" s="123"/>
      <c r="L7" s="4"/>
      <c r="M7" s="4"/>
      <c r="N7" s="4"/>
      <c r="O7" s="4"/>
      <c r="P7" s="4"/>
      <c r="Q7" s="4"/>
      <c r="R7" s="536"/>
      <c r="S7" s="537"/>
      <c r="T7" s="142"/>
      <c r="U7" s="140"/>
      <c r="V7" s="142" t="s">
        <v>34</v>
      </c>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row>
    <row r="8" spans="1:51" x14ac:dyDescent="0.25">
      <c r="A8" s="4"/>
      <c r="B8" s="24"/>
      <c r="C8" s="11" t="str">
        <f>'Staffing Plan'!C14</f>
        <v xml:space="preserve">Date:  </v>
      </c>
      <c r="D8" s="538">
        <f>'Staffing Plan'!D14</f>
        <v>0</v>
      </c>
      <c r="E8" s="538"/>
      <c r="F8" s="231"/>
      <c r="G8" s="231"/>
      <c r="H8" s="231"/>
      <c r="I8" s="231"/>
      <c r="J8" s="231"/>
      <c r="K8" s="231"/>
      <c r="L8" s="122"/>
      <c r="M8" s="122"/>
      <c r="N8" s="122"/>
      <c r="O8" s="122"/>
      <c r="P8" s="4"/>
      <c r="Q8" s="4"/>
      <c r="R8" s="536"/>
      <c r="S8" s="537"/>
      <c r="T8" s="142"/>
      <c r="U8" s="140"/>
      <c r="V8" s="142" t="s">
        <v>37</v>
      </c>
      <c r="W8" s="143"/>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row>
    <row r="9" spans="1:51" s="3" customFormat="1" ht="9" customHeight="1" thickBot="1" x14ac:dyDescent="0.3">
      <c r="A9" s="4"/>
      <c r="B9" s="4"/>
      <c r="C9" s="4"/>
      <c r="D9" s="4"/>
      <c r="E9" s="4"/>
      <c r="F9" s="20"/>
      <c r="G9" s="20"/>
      <c r="H9" s="20"/>
      <c r="I9" s="4"/>
      <c r="J9" s="4"/>
      <c r="K9" s="4"/>
      <c r="L9" s="527"/>
      <c r="M9" s="527"/>
      <c r="N9" s="25"/>
      <c r="O9" s="25"/>
      <c r="P9" s="25"/>
      <c r="Q9" s="27"/>
      <c r="R9" s="536"/>
      <c r="S9" s="537"/>
      <c r="T9" s="142"/>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row>
    <row r="10" spans="1:51" s="3" customFormat="1" ht="17.25" customHeight="1" thickBot="1" x14ac:dyDescent="0.3">
      <c r="A10" s="528" t="s">
        <v>5</v>
      </c>
      <c r="B10" s="529"/>
      <c r="C10" s="529"/>
      <c r="D10" s="529"/>
      <c r="E10" s="529"/>
      <c r="F10" s="529"/>
      <c r="G10" s="532" t="s">
        <v>32</v>
      </c>
      <c r="H10" s="533"/>
      <c r="I10" s="533"/>
      <c r="J10" s="533"/>
      <c r="K10" s="533"/>
      <c r="L10" s="533"/>
      <c r="M10" s="533"/>
      <c r="N10" s="533"/>
      <c r="O10" s="533"/>
      <c r="P10" s="533"/>
      <c r="Q10" s="534"/>
      <c r="R10" s="536"/>
      <c r="S10" s="537"/>
      <c r="T10" s="142"/>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row>
    <row r="11" spans="1:51" s="3" customFormat="1" ht="17.25" customHeight="1" thickBot="1" x14ac:dyDescent="0.3">
      <c r="A11" s="530"/>
      <c r="B11" s="531"/>
      <c r="C11" s="531"/>
      <c r="D11" s="531"/>
      <c r="E11" s="531"/>
      <c r="F11" s="531"/>
      <c r="G11" s="60" t="str">
        <f>'Staffing Plan'!B17</f>
        <v>PR</v>
      </c>
      <c r="H11" s="60" t="str">
        <f>'Staffing Plan'!B18</f>
        <v>PM</v>
      </c>
      <c r="I11" s="60" t="str">
        <f>'Staffing Plan'!B19</f>
        <v>SENG</v>
      </c>
      <c r="J11" s="60" t="str">
        <f>'Staffing Plan'!B20</f>
        <v>ENG</v>
      </c>
      <c r="K11" s="60" t="str">
        <f>'Staffing Plan'!B21</f>
        <v>SDES</v>
      </c>
      <c r="L11" s="60" t="str">
        <f>'Staffing Plan'!J17</f>
        <v>DES</v>
      </c>
      <c r="M11" s="60" t="str">
        <f>'Staffing Plan'!J18</f>
        <v>TECH</v>
      </c>
      <c r="N11" s="60" t="str">
        <f>'Staffing Plan'!J19</f>
        <v>ADM</v>
      </c>
      <c r="O11" s="60" t="str">
        <f>'Staffing Plan'!J20</f>
        <v>UD1</v>
      </c>
      <c r="P11" s="60" t="str">
        <f>'Staffing Plan'!J21</f>
        <v>UD2</v>
      </c>
      <c r="Q11" s="61" t="s">
        <v>2</v>
      </c>
      <c r="R11" s="426" t="s">
        <v>185</v>
      </c>
      <c r="S11" s="427" t="s">
        <v>186</v>
      </c>
      <c r="T11" s="142"/>
      <c r="U11" s="140"/>
      <c r="V11" s="140"/>
      <c r="W11" s="144"/>
      <c r="X11" s="144"/>
      <c r="Y11" s="144"/>
      <c r="Z11" s="144"/>
      <c r="AA11" s="144"/>
      <c r="AB11" s="144"/>
      <c r="AC11" s="144"/>
      <c r="AD11" s="144"/>
      <c r="AE11" s="144"/>
      <c r="AF11" s="140"/>
      <c r="AG11" s="140"/>
      <c r="AH11" s="140"/>
      <c r="AI11" s="140"/>
      <c r="AJ11" s="140"/>
      <c r="AK11" s="140"/>
      <c r="AL11" s="140"/>
      <c r="AM11" s="140"/>
      <c r="AN11" s="140"/>
      <c r="AO11" s="140"/>
      <c r="AP11" s="140"/>
      <c r="AQ11" s="140"/>
      <c r="AR11" s="140"/>
      <c r="AS11" s="140"/>
      <c r="AT11" s="140"/>
      <c r="AU11" s="140"/>
      <c r="AV11" s="140"/>
      <c r="AW11" s="140"/>
      <c r="AX11" s="140"/>
      <c r="AY11" s="140"/>
    </row>
    <row r="12" spans="1:51" s="3" customFormat="1" ht="15" customHeight="1" thickBot="1" x14ac:dyDescent="0.3">
      <c r="A12" s="518" t="s">
        <v>60</v>
      </c>
      <c r="B12" s="519"/>
      <c r="C12" s="519"/>
      <c r="D12" s="519"/>
      <c r="E12" s="519"/>
      <c r="F12" s="520"/>
      <c r="G12" s="108">
        <f>ROUND(SUM(G13:G47),2)</f>
        <v>0</v>
      </c>
      <c r="H12" s="108">
        <f t="shared" ref="H12:P12" si="0">ROUND(SUM(H13:H47),2)</f>
        <v>0</v>
      </c>
      <c r="I12" s="108">
        <f t="shared" si="0"/>
        <v>0</v>
      </c>
      <c r="J12" s="108">
        <f t="shared" si="0"/>
        <v>0</v>
      </c>
      <c r="K12" s="108">
        <f t="shared" si="0"/>
        <v>0</v>
      </c>
      <c r="L12" s="108">
        <f t="shared" si="0"/>
        <v>0</v>
      </c>
      <c r="M12" s="108">
        <f t="shared" si="0"/>
        <v>0</v>
      </c>
      <c r="N12" s="108">
        <f t="shared" si="0"/>
        <v>0</v>
      </c>
      <c r="O12" s="108">
        <f t="shared" si="0"/>
        <v>0</v>
      </c>
      <c r="P12" s="108">
        <f t="shared" si="0"/>
        <v>0</v>
      </c>
      <c r="Q12" s="63">
        <f t="shared" ref="Q12:Q48" si="1">SUM(G12:P12)</f>
        <v>0</v>
      </c>
      <c r="R12" s="428"/>
      <c r="S12" s="429">
        <f>SUM(S13:S47)</f>
        <v>0</v>
      </c>
      <c r="T12" s="142"/>
      <c r="U12" s="140"/>
      <c r="V12" s="149">
        <f>SUM(W13:AF13)</f>
        <v>0</v>
      </c>
      <c r="W12" s="144" t="str">
        <f t="shared" ref="W12:AF12" si="2">G$11</f>
        <v>PR</v>
      </c>
      <c r="X12" s="144" t="str">
        <f t="shared" si="2"/>
        <v>PM</v>
      </c>
      <c r="Y12" s="144" t="str">
        <f t="shared" si="2"/>
        <v>SENG</v>
      </c>
      <c r="Z12" s="144" t="str">
        <f t="shared" si="2"/>
        <v>ENG</v>
      </c>
      <c r="AA12" s="144" t="str">
        <f t="shared" si="2"/>
        <v>SDES</v>
      </c>
      <c r="AB12" s="144" t="str">
        <f t="shared" si="2"/>
        <v>DES</v>
      </c>
      <c r="AC12" s="144" t="str">
        <f t="shared" si="2"/>
        <v>TECH</v>
      </c>
      <c r="AD12" s="144" t="str">
        <f t="shared" si="2"/>
        <v>ADM</v>
      </c>
      <c r="AE12" s="144" t="str">
        <f t="shared" si="2"/>
        <v>UD1</v>
      </c>
      <c r="AF12" s="144" t="str">
        <f t="shared" si="2"/>
        <v>UD2</v>
      </c>
      <c r="AG12" s="140"/>
      <c r="AH12" s="140"/>
      <c r="AI12" s="140"/>
      <c r="AJ12" s="140"/>
      <c r="AK12" s="140"/>
      <c r="AL12" s="140"/>
      <c r="AM12" s="140"/>
      <c r="AN12" s="140"/>
      <c r="AO12" s="140"/>
      <c r="AP12" s="140"/>
      <c r="AQ12" s="140"/>
      <c r="AR12" s="140"/>
      <c r="AS12" s="140"/>
      <c r="AT12" s="140"/>
      <c r="AU12" s="140"/>
      <c r="AV12" s="140"/>
      <c r="AW12" s="140"/>
      <c r="AX12" s="140"/>
      <c r="AY12" s="140"/>
    </row>
    <row r="13" spans="1:51" s="3" customFormat="1" x14ac:dyDescent="0.25">
      <c r="A13" s="221">
        <v>1</v>
      </c>
      <c r="B13" s="514" t="s">
        <v>71</v>
      </c>
      <c r="C13" s="514"/>
      <c r="D13" s="514"/>
      <c r="E13" s="514"/>
      <c r="F13" s="515"/>
      <c r="G13" s="65"/>
      <c r="H13" s="65"/>
      <c r="I13" s="65"/>
      <c r="J13" s="65"/>
      <c r="K13" s="65"/>
      <c r="L13" s="65"/>
      <c r="M13" s="65"/>
      <c r="N13" s="65"/>
      <c r="O13" s="65"/>
      <c r="P13" s="110"/>
      <c r="Q13" s="136">
        <f t="shared" si="1"/>
        <v>0</v>
      </c>
      <c r="R13" s="430"/>
      <c r="S13" s="431"/>
      <c r="T13" s="142"/>
      <c r="U13" s="140"/>
      <c r="V13" s="148"/>
      <c r="W13" s="146">
        <f>G12*'SRC Rates'!$F$25</f>
        <v>0</v>
      </c>
      <c r="X13" s="146">
        <f>H12*'SRC Rates'!$F$31</f>
        <v>0</v>
      </c>
      <c r="Y13" s="381">
        <f>I12*'SRC Rates'!$F$45</f>
        <v>0</v>
      </c>
      <c r="Z13" s="381">
        <f>J12*'SRC Rates'!$F$59</f>
        <v>0</v>
      </c>
      <c r="AA13" s="381">
        <f>K12*'SRC Rates'!$F$73</f>
        <v>0</v>
      </c>
      <c r="AB13" s="381">
        <f>L12*'SRC Rates'!$F$87</f>
        <v>0</v>
      </c>
      <c r="AC13" s="381">
        <f>M12*'SRC Rates'!$F$101</f>
        <v>0</v>
      </c>
      <c r="AD13" s="381">
        <f>N12*'SRC Rates'!$F$115</f>
        <v>0</v>
      </c>
      <c r="AE13" s="381">
        <f>O12*'SRC Rates'!$F$129</f>
        <v>0</v>
      </c>
      <c r="AF13" s="381">
        <f>P12*'SRC Rates'!$F$143</f>
        <v>0</v>
      </c>
      <c r="AG13" s="147"/>
      <c r="AH13" s="140"/>
      <c r="AI13" s="140"/>
      <c r="AJ13" s="140"/>
      <c r="AK13" s="140"/>
      <c r="AL13" s="140"/>
      <c r="AM13" s="140"/>
      <c r="AN13" s="140"/>
      <c r="AO13" s="140"/>
      <c r="AP13" s="140"/>
      <c r="AQ13" s="140"/>
      <c r="AR13" s="140"/>
      <c r="AS13" s="140"/>
      <c r="AT13" s="140"/>
      <c r="AU13" s="140"/>
      <c r="AV13" s="140"/>
      <c r="AW13" s="140"/>
      <c r="AX13" s="140"/>
      <c r="AY13" s="140"/>
    </row>
    <row r="14" spans="1:51" s="3" customFormat="1" x14ac:dyDescent="0.25">
      <c r="A14" s="221">
        <v>2</v>
      </c>
      <c r="B14" s="514" t="s">
        <v>38</v>
      </c>
      <c r="C14" s="514"/>
      <c r="D14" s="514"/>
      <c r="E14" s="514"/>
      <c r="F14" s="515"/>
      <c r="G14" s="65"/>
      <c r="H14" s="65"/>
      <c r="I14" s="65"/>
      <c r="J14" s="65"/>
      <c r="K14" s="65"/>
      <c r="L14" s="65"/>
      <c r="M14" s="65"/>
      <c r="N14" s="65"/>
      <c r="O14" s="65"/>
      <c r="P14" s="110"/>
      <c r="Q14" s="136">
        <f t="shared" si="1"/>
        <v>0</v>
      </c>
      <c r="R14" s="432"/>
      <c r="S14" s="433"/>
      <c r="T14" s="142"/>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row>
    <row r="15" spans="1:51" s="3" customFormat="1" ht="15" customHeight="1" x14ac:dyDescent="0.25">
      <c r="A15" s="220"/>
      <c r="B15" s="514"/>
      <c r="C15" s="514"/>
      <c r="D15" s="514"/>
      <c r="E15" s="514"/>
      <c r="F15" s="515"/>
      <c r="G15" s="65"/>
      <c r="H15" s="65"/>
      <c r="I15" s="65"/>
      <c r="J15" s="65"/>
      <c r="K15" s="65"/>
      <c r="L15" s="65"/>
      <c r="M15" s="65"/>
      <c r="N15" s="65"/>
      <c r="O15" s="65"/>
      <c r="P15" s="110"/>
      <c r="Q15" s="137">
        <f t="shared" si="1"/>
        <v>0</v>
      </c>
      <c r="R15" s="432"/>
      <c r="S15" s="433"/>
      <c r="T15" s="142"/>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row>
    <row r="16" spans="1:51" s="3" customFormat="1" ht="15" customHeight="1" x14ac:dyDescent="0.25">
      <c r="A16" s="220"/>
      <c r="B16" s="514"/>
      <c r="C16" s="514"/>
      <c r="D16" s="514"/>
      <c r="E16" s="514"/>
      <c r="F16" s="515"/>
      <c r="G16" s="65"/>
      <c r="H16" s="65"/>
      <c r="I16" s="65"/>
      <c r="J16" s="65"/>
      <c r="K16" s="65"/>
      <c r="L16" s="65"/>
      <c r="M16" s="65"/>
      <c r="N16" s="65"/>
      <c r="O16" s="65"/>
      <c r="P16" s="110"/>
      <c r="Q16" s="136">
        <f t="shared" si="1"/>
        <v>0</v>
      </c>
      <c r="R16" s="432"/>
      <c r="S16" s="433"/>
      <c r="T16" s="142"/>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row>
    <row r="17" spans="1:51" s="3" customFormat="1" ht="15" customHeight="1" x14ac:dyDescent="0.25">
      <c r="A17" s="220"/>
      <c r="B17" s="514"/>
      <c r="C17" s="514"/>
      <c r="D17" s="514"/>
      <c r="E17" s="514"/>
      <c r="F17" s="515"/>
      <c r="G17" s="65"/>
      <c r="H17" s="65"/>
      <c r="I17" s="65"/>
      <c r="J17" s="65"/>
      <c r="K17" s="65"/>
      <c r="L17" s="65"/>
      <c r="M17" s="65"/>
      <c r="N17" s="65"/>
      <c r="O17" s="65"/>
      <c r="P17" s="110"/>
      <c r="Q17" s="137">
        <f t="shared" si="1"/>
        <v>0</v>
      </c>
      <c r="R17" s="432"/>
      <c r="S17" s="433"/>
      <c r="T17" s="142"/>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row>
    <row r="18" spans="1:51" s="3" customFormat="1" ht="15" customHeight="1" x14ac:dyDescent="0.25">
      <c r="A18" s="220"/>
      <c r="B18" s="514"/>
      <c r="C18" s="514"/>
      <c r="D18" s="514"/>
      <c r="E18" s="514"/>
      <c r="F18" s="515"/>
      <c r="G18" s="65"/>
      <c r="H18" s="65"/>
      <c r="I18" s="65"/>
      <c r="J18" s="65"/>
      <c r="K18" s="65"/>
      <c r="L18" s="65"/>
      <c r="M18" s="65"/>
      <c r="N18" s="65"/>
      <c r="O18" s="65"/>
      <c r="P18" s="110"/>
      <c r="Q18" s="136">
        <f t="shared" si="1"/>
        <v>0</v>
      </c>
      <c r="R18" s="432"/>
      <c r="S18" s="433"/>
      <c r="T18" s="142"/>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row>
    <row r="19" spans="1:51" s="3" customFormat="1" ht="15" customHeight="1" x14ac:dyDescent="0.25">
      <c r="A19" s="220"/>
      <c r="B19" s="514"/>
      <c r="C19" s="514"/>
      <c r="D19" s="514"/>
      <c r="E19" s="514"/>
      <c r="F19" s="515"/>
      <c r="G19" s="65"/>
      <c r="H19" s="65"/>
      <c r="I19" s="65"/>
      <c r="J19" s="65"/>
      <c r="K19" s="65"/>
      <c r="L19" s="65"/>
      <c r="M19" s="65"/>
      <c r="N19" s="65"/>
      <c r="O19" s="65"/>
      <c r="P19" s="110"/>
      <c r="Q19" s="137">
        <f t="shared" si="1"/>
        <v>0</v>
      </c>
      <c r="R19" s="432"/>
      <c r="S19" s="433"/>
      <c r="T19" s="142"/>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row>
    <row r="20" spans="1:51" s="3" customFormat="1" ht="15" customHeight="1" x14ac:dyDescent="0.25">
      <c r="A20" s="220"/>
      <c r="B20" s="514"/>
      <c r="C20" s="514"/>
      <c r="D20" s="514"/>
      <c r="E20" s="514"/>
      <c r="F20" s="515"/>
      <c r="G20" s="65"/>
      <c r="H20" s="65"/>
      <c r="I20" s="65"/>
      <c r="J20" s="65"/>
      <c r="K20" s="65"/>
      <c r="L20" s="65"/>
      <c r="M20" s="65"/>
      <c r="N20" s="65"/>
      <c r="O20" s="65"/>
      <c r="P20" s="110"/>
      <c r="Q20" s="136">
        <f t="shared" si="1"/>
        <v>0</v>
      </c>
      <c r="R20" s="432"/>
      <c r="S20" s="433"/>
      <c r="T20" s="142"/>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row>
    <row r="21" spans="1:51" s="3" customFormat="1" ht="15" customHeight="1" x14ac:dyDescent="0.25">
      <c r="A21" s="220"/>
      <c r="B21" s="514"/>
      <c r="C21" s="514"/>
      <c r="D21" s="514"/>
      <c r="E21" s="514"/>
      <c r="F21" s="515"/>
      <c r="G21" s="65"/>
      <c r="H21" s="65"/>
      <c r="I21" s="65"/>
      <c r="J21" s="65"/>
      <c r="K21" s="65"/>
      <c r="L21" s="65"/>
      <c r="M21" s="65"/>
      <c r="N21" s="65"/>
      <c r="O21" s="65"/>
      <c r="P21" s="110"/>
      <c r="Q21" s="137">
        <f t="shared" si="1"/>
        <v>0</v>
      </c>
      <c r="R21" s="432"/>
      <c r="S21" s="433"/>
      <c r="T21" s="142"/>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row>
    <row r="22" spans="1:51" s="3" customFormat="1" ht="15" customHeight="1" x14ac:dyDescent="0.25">
      <c r="A22" s="220"/>
      <c r="B22" s="514"/>
      <c r="C22" s="514"/>
      <c r="D22" s="514"/>
      <c r="E22" s="514"/>
      <c r="F22" s="515"/>
      <c r="G22" s="65"/>
      <c r="H22" s="65"/>
      <c r="I22" s="65"/>
      <c r="J22" s="65"/>
      <c r="K22" s="65"/>
      <c r="L22" s="65"/>
      <c r="M22" s="65"/>
      <c r="N22" s="65"/>
      <c r="O22" s="65"/>
      <c r="P22" s="110"/>
      <c r="Q22" s="136">
        <f t="shared" si="1"/>
        <v>0</v>
      </c>
      <c r="R22" s="432"/>
      <c r="S22" s="433"/>
      <c r="T22" s="142"/>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row>
    <row r="23" spans="1:51" s="3" customFormat="1" ht="15" customHeight="1" x14ac:dyDescent="0.25">
      <c r="A23" s="220"/>
      <c r="B23" s="514"/>
      <c r="C23" s="514"/>
      <c r="D23" s="514"/>
      <c r="E23" s="514"/>
      <c r="F23" s="515"/>
      <c r="G23" s="65"/>
      <c r="H23" s="65"/>
      <c r="I23" s="65"/>
      <c r="J23" s="65"/>
      <c r="K23" s="65"/>
      <c r="L23" s="65"/>
      <c r="M23" s="65"/>
      <c r="N23" s="65"/>
      <c r="O23" s="65"/>
      <c r="P23" s="110"/>
      <c r="Q23" s="137">
        <f t="shared" si="1"/>
        <v>0</v>
      </c>
      <c r="R23" s="432"/>
      <c r="S23" s="433"/>
      <c r="T23" s="142"/>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row>
    <row r="24" spans="1:51" s="3" customFormat="1" ht="15" customHeight="1" x14ac:dyDescent="0.25">
      <c r="A24" s="220"/>
      <c r="B24" s="514"/>
      <c r="C24" s="514"/>
      <c r="D24" s="514"/>
      <c r="E24" s="514"/>
      <c r="F24" s="515"/>
      <c r="G24" s="65"/>
      <c r="H24" s="65"/>
      <c r="I24" s="65"/>
      <c r="J24" s="65"/>
      <c r="K24" s="65"/>
      <c r="L24" s="65"/>
      <c r="M24" s="65"/>
      <c r="N24" s="65"/>
      <c r="O24" s="65"/>
      <c r="P24" s="110"/>
      <c r="Q24" s="136">
        <f t="shared" si="1"/>
        <v>0</v>
      </c>
      <c r="R24" s="432"/>
      <c r="S24" s="433"/>
      <c r="T24" s="142"/>
      <c r="U24" s="140"/>
      <c r="V24" s="140"/>
      <c r="W24" s="140"/>
      <c r="X24" s="145"/>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row>
    <row r="25" spans="1:51" s="3" customFormat="1" ht="15" customHeight="1" x14ac:dyDescent="0.25">
      <c r="A25" s="220"/>
      <c r="B25" s="514"/>
      <c r="C25" s="514"/>
      <c r="D25" s="514"/>
      <c r="E25" s="514"/>
      <c r="F25" s="515"/>
      <c r="G25" s="65"/>
      <c r="H25" s="65"/>
      <c r="I25" s="65"/>
      <c r="J25" s="65"/>
      <c r="K25" s="65"/>
      <c r="L25" s="65"/>
      <c r="M25" s="65"/>
      <c r="N25" s="65"/>
      <c r="O25" s="65"/>
      <c r="P25" s="110"/>
      <c r="Q25" s="137">
        <f t="shared" si="1"/>
        <v>0</v>
      </c>
      <c r="R25" s="432"/>
      <c r="S25" s="433"/>
      <c r="T25" s="142"/>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row>
    <row r="26" spans="1:51" s="3" customFormat="1" ht="15" customHeight="1" x14ac:dyDescent="0.25">
      <c r="A26" s="220"/>
      <c r="B26" s="514"/>
      <c r="C26" s="514"/>
      <c r="D26" s="514"/>
      <c r="E26" s="514"/>
      <c r="F26" s="515"/>
      <c r="G26" s="65"/>
      <c r="H26" s="65"/>
      <c r="I26" s="65"/>
      <c r="J26" s="65"/>
      <c r="K26" s="65"/>
      <c r="L26" s="65"/>
      <c r="M26" s="65"/>
      <c r="N26" s="65"/>
      <c r="O26" s="65"/>
      <c r="P26" s="110"/>
      <c r="Q26" s="136">
        <f t="shared" si="1"/>
        <v>0</v>
      </c>
      <c r="R26" s="432"/>
      <c r="S26" s="433"/>
      <c r="T26" s="142"/>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row>
    <row r="27" spans="1:51" s="3" customFormat="1" ht="15" customHeight="1" x14ac:dyDescent="0.25">
      <c r="A27" s="220"/>
      <c r="B27" s="514"/>
      <c r="C27" s="514"/>
      <c r="D27" s="514"/>
      <c r="E27" s="514"/>
      <c r="F27" s="515"/>
      <c r="G27" s="65"/>
      <c r="H27" s="65"/>
      <c r="I27" s="65"/>
      <c r="J27" s="65"/>
      <c r="K27" s="65"/>
      <c r="L27" s="65"/>
      <c r="M27" s="65"/>
      <c r="N27" s="65"/>
      <c r="O27" s="65"/>
      <c r="P27" s="110"/>
      <c r="Q27" s="137">
        <f t="shared" si="1"/>
        <v>0</v>
      </c>
      <c r="R27" s="432"/>
      <c r="S27" s="433"/>
      <c r="T27" s="142"/>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row>
    <row r="28" spans="1:51" s="3" customFormat="1" ht="15" customHeight="1" x14ac:dyDescent="0.25">
      <c r="A28" s="220"/>
      <c r="B28" s="514"/>
      <c r="C28" s="514"/>
      <c r="D28" s="514"/>
      <c r="E28" s="514"/>
      <c r="F28" s="515"/>
      <c r="G28" s="65"/>
      <c r="H28" s="65"/>
      <c r="I28" s="65"/>
      <c r="J28" s="65"/>
      <c r="K28" s="65"/>
      <c r="L28" s="65"/>
      <c r="M28" s="65"/>
      <c r="N28" s="65"/>
      <c r="O28" s="65"/>
      <c r="P28" s="110"/>
      <c r="Q28" s="136">
        <f t="shared" si="1"/>
        <v>0</v>
      </c>
      <c r="R28" s="432"/>
      <c r="S28" s="433"/>
      <c r="T28" s="142"/>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row>
    <row r="29" spans="1:51" s="3" customFormat="1" ht="15" customHeight="1" x14ac:dyDescent="0.25">
      <c r="A29" s="220"/>
      <c r="B29" s="514"/>
      <c r="C29" s="514"/>
      <c r="D29" s="514"/>
      <c r="E29" s="514"/>
      <c r="F29" s="515"/>
      <c r="G29" s="65"/>
      <c r="H29" s="65"/>
      <c r="I29" s="65"/>
      <c r="J29" s="65"/>
      <c r="K29" s="65"/>
      <c r="L29" s="65"/>
      <c r="M29" s="65"/>
      <c r="N29" s="65"/>
      <c r="O29" s="65"/>
      <c r="P29" s="110"/>
      <c r="Q29" s="137">
        <f t="shared" si="1"/>
        <v>0</v>
      </c>
      <c r="R29" s="432"/>
      <c r="S29" s="433"/>
      <c r="T29" s="142"/>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row>
    <row r="30" spans="1:51" s="3" customFormat="1" ht="15" customHeight="1" x14ac:dyDescent="0.25">
      <c r="A30" s="220"/>
      <c r="B30" s="514"/>
      <c r="C30" s="514"/>
      <c r="D30" s="514"/>
      <c r="E30" s="514"/>
      <c r="F30" s="515"/>
      <c r="G30" s="65"/>
      <c r="H30" s="65"/>
      <c r="I30" s="65"/>
      <c r="J30" s="65"/>
      <c r="K30" s="65"/>
      <c r="L30" s="65"/>
      <c r="M30" s="65"/>
      <c r="N30" s="65"/>
      <c r="O30" s="65"/>
      <c r="P30" s="110"/>
      <c r="Q30" s="136">
        <f t="shared" si="1"/>
        <v>0</v>
      </c>
      <c r="R30" s="432"/>
      <c r="S30" s="433"/>
      <c r="T30" s="142"/>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row>
    <row r="31" spans="1:51" s="3" customFormat="1" ht="15" customHeight="1" x14ac:dyDescent="0.25">
      <c r="A31" s="220"/>
      <c r="B31" s="514"/>
      <c r="C31" s="514"/>
      <c r="D31" s="514"/>
      <c r="E31" s="514"/>
      <c r="F31" s="515"/>
      <c r="G31" s="65"/>
      <c r="H31" s="65"/>
      <c r="I31" s="65"/>
      <c r="J31" s="65"/>
      <c r="K31" s="65"/>
      <c r="L31" s="65"/>
      <c r="M31" s="65"/>
      <c r="N31" s="65"/>
      <c r="O31" s="65"/>
      <c r="P31" s="110"/>
      <c r="Q31" s="137">
        <f t="shared" si="1"/>
        <v>0</v>
      </c>
      <c r="R31" s="432"/>
      <c r="S31" s="433"/>
      <c r="T31" s="142"/>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row>
    <row r="32" spans="1:51" s="3" customFormat="1" ht="15" customHeight="1" x14ac:dyDescent="0.25">
      <c r="A32" s="220"/>
      <c r="B32" s="514"/>
      <c r="C32" s="514"/>
      <c r="D32" s="514"/>
      <c r="E32" s="514"/>
      <c r="F32" s="515"/>
      <c r="G32" s="65"/>
      <c r="H32" s="65"/>
      <c r="I32" s="65"/>
      <c r="J32" s="65"/>
      <c r="K32" s="65"/>
      <c r="L32" s="65"/>
      <c r="M32" s="65"/>
      <c r="N32" s="65"/>
      <c r="O32" s="65"/>
      <c r="P32" s="110"/>
      <c r="Q32" s="136">
        <f t="shared" si="1"/>
        <v>0</v>
      </c>
      <c r="R32" s="432"/>
      <c r="S32" s="433"/>
      <c r="T32" s="142"/>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row>
    <row r="33" spans="1:51" s="3" customFormat="1" ht="15" customHeight="1" x14ac:dyDescent="0.25">
      <c r="A33" s="220"/>
      <c r="B33" s="514"/>
      <c r="C33" s="514"/>
      <c r="D33" s="514"/>
      <c r="E33" s="514"/>
      <c r="F33" s="515"/>
      <c r="G33" s="65"/>
      <c r="H33" s="65"/>
      <c r="I33" s="65"/>
      <c r="J33" s="65"/>
      <c r="K33" s="65"/>
      <c r="L33" s="65"/>
      <c r="M33" s="65"/>
      <c r="N33" s="65"/>
      <c r="O33" s="65"/>
      <c r="P33" s="110"/>
      <c r="Q33" s="137">
        <f t="shared" si="1"/>
        <v>0</v>
      </c>
      <c r="R33" s="432"/>
      <c r="S33" s="433"/>
      <c r="T33" s="142"/>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row>
    <row r="34" spans="1:51" s="3" customFormat="1" ht="15" customHeight="1" x14ac:dyDescent="0.25">
      <c r="A34" s="220"/>
      <c r="B34" s="514"/>
      <c r="C34" s="514"/>
      <c r="D34" s="514"/>
      <c r="E34" s="514"/>
      <c r="F34" s="515"/>
      <c r="G34" s="65"/>
      <c r="H34" s="65"/>
      <c r="I34" s="65"/>
      <c r="J34" s="65"/>
      <c r="K34" s="65"/>
      <c r="L34" s="65"/>
      <c r="M34" s="65"/>
      <c r="N34" s="65"/>
      <c r="O34" s="65"/>
      <c r="P34" s="110"/>
      <c r="Q34" s="136">
        <f t="shared" si="1"/>
        <v>0</v>
      </c>
      <c r="R34" s="432"/>
      <c r="S34" s="433"/>
      <c r="T34" s="142"/>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row>
    <row r="35" spans="1:51" s="3" customFormat="1" ht="15" customHeight="1" x14ac:dyDescent="0.25">
      <c r="A35" s="220"/>
      <c r="B35" s="514"/>
      <c r="C35" s="514"/>
      <c r="D35" s="514"/>
      <c r="E35" s="514"/>
      <c r="F35" s="515"/>
      <c r="G35" s="65"/>
      <c r="H35" s="65"/>
      <c r="I35" s="65"/>
      <c r="J35" s="65"/>
      <c r="K35" s="65"/>
      <c r="L35" s="65"/>
      <c r="M35" s="65"/>
      <c r="N35" s="65"/>
      <c r="O35" s="65"/>
      <c r="P35" s="110"/>
      <c r="Q35" s="137">
        <f t="shared" si="1"/>
        <v>0</v>
      </c>
      <c r="R35" s="432"/>
      <c r="S35" s="433"/>
      <c r="T35" s="142"/>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row>
    <row r="36" spans="1:51" s="3" customFormat="1" ht="15" customHeight="1" x14ac:dyDescent="0.25">
      <c r="A36" s="220"/>
      <c r="B36" s="514"/>
      <c r="C36" s="514"/>
      <c r="D36" s="514"/>
      <c r="E36" s="514"/>
      <c r="F36" s="515"/>
      <c r="G36" s="65"/>
      <c r="H36" s="65"/>
      <c r="I36" s="65"/>
      <c r="J36" s="65"/>
      <c r="K36" s="65"/>
      <c r="L36" s="65"/>
      <c r="M36" s="65"/>
      <c r="N36" s="65"/>
      <c r="O36" s="65"/>
      <c r="P36" s="110"/>
      <c r="Q36" s="136">
        <f t="shared" si="1"/>
        <v>0</v>
      </c>
      <c r="R36" s="432"/>
      <c r="S36" s="433"/>
      <c r="T36" s="142"/>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row>
    <row r="37" spans="1:51" s="3" customFormat="1" ht="15" customHeight="1" x14ac:dyDescent="0.25">
      <c r="A37" s="220"/>
      <c r="B37" s="514"/>
      <c r="C37" s="514"/>
      <c r="D37" s="514"/>
      <c r="E37" s="514"/>
      <c r="F37" s="515"/>
      <c r="G37" s="65"/>
      <c r="H37" s="65"/>
      <c r="I37" s="65"/>
      <c r="J37" s="65"/>
      <c r="K37" s="65"/>
      <c r="L37" s="65"/>
      <c r="M37" s="65"/>
      <c r="N37" s="65"/>
      <c r="O37" s="65"/>
      <c r="P37" s="110"/>
      <c r="Q37" s="137">
        <f t="shared" si="1"/>
        <v>0</v>
      </c>
      <c r="R37" s="432"/>
      <c r="S37" s="433"/>
      <c r="T37" s="142"/>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row>
    <row r="38" spans="1:51" s="3" customFormat="1" ht="15" customHeight="1" x14ac:dyDescent="0.25">
      <c r="A38" s="220"/>
      <c r="B38" s="514"/>
      <c r="C38" s="514"/>
      <c r="D38" s="514"/>
      <c r="E38" s="514"/>
      <c r="F38" s="515"/>
      <c r="G38" s="65"/>
      <c r="H38" s="65"/>
      <c r="I38" s="65"/>
      <c r="J38" s="65"/>
      <c r="K38" s="65"/>
      <c r="L38" s="65"/>
      <c r="M38" s="65"/>
      <c r="N38" s="65"/>
      <c r="O38" s="65"/>
      <c r="P38" s="110"/>
      <c r="Q38" s="136">
        <f t="shared" si="1"/>
        <v>0</v>
      </c>
      <c r="R38" s="432"/>
      <c r="S38" s="433"/>
      <c r="T38" s="142"/>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row>
    <row r="39" spans="1:51" s="3" customFormat="1" ht="15" customHeight="1" x14ac:dyDescent="0.25">
      <c r="A39" s="220"/>
      <c r="B39" s="514"/>
      <c r="C39" s="514"/>
      <c r="D39" s="514"/>
      <c r="E39" s="514"/>
      <c r="F39" s="515"/>
      <c r="G39" s="65"/>
      <c r="H39" s="65"/>
      <c r="I39" s="65"/>
      <c r="J39" s="65"/>
      <c r="K39" s="65"/>
      <c r="L39" s="65"/>
      <c r="M39" s="65"/>
      <c r="N39" s="65"/>
      <c r="O39" s="65"/>
      <c r="P39" s="110"/>
      <c r="Q39" s="137">
        <f t="shared" si="1"/>
        <v>0</v>
      </c>
      <c r="R39" s="432"/>
      <c r="S39" s="433"/>
      <c r="T39" s="142"/>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row>
    <row r="40" spans="1:51" s="3" customFormat="1" ht="15" customHeight="1" x14ac:dyDescent="0.25">
      <c r="A40" s="220"/>
      <c r="B40" s="514"/>
      <c r="C40" s="514"/>
      <c r="D40" s="514"/>
      <c r="E40" s="514"/>
      <c r="F40" s="515"/>
      <c r="G40" s="65"/>
      <c r="H40" s="65"/>
      <c r="I40" s="65"/>
      <c r="J40" s="65"/>
      <c r="K40" s="65"/>
      <c r="L40" s="65"/>
      <c r="M40" s="65"/>
      <c r="N40" s="65"/>
      <c r="O40" s="65"/>
      <c r="P40" s="110"/>
      <c r="Q40" s="136">
        <f t="shared" si="1"/>
        <v>0</v>
      </c>
      <c r="R40" s="432"/>
      <c r="S40" s="433"/>
      <c r="T40" s="142"/>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row>
    <row r="41" spans="1:51" s="3" customFormat="1" ht="15" customHeight="1" x14ac:dyDescent="0.25">
      <c r="A41" s="220"/>
      <c r="B41" s="514"/>
      <c r="C41" s="514"/>
      <c r="D41" s="514"/>
      <c r="E41" s="514"/>
      <c r="F41" s="515"/>
      <c r="G41" s="65"/>
      <c r="H41" s="65"/>
      <c r="I41" s="65"/>
      <c r="J41" s="65"/>
      <c r="K41" s="65"/>
      <c r="L41" s="65"/>
      <c r="M41" s="65"/>
      <c r="N41" s="65"/>
      <c r="O41" s="65"/>
      <c r="P41" s="110"/>
      <c r="Q41" s="137">
        <f t="shared" si="1"/>
        <v>0</v>
      </c>
      <c r="R41" s="432"/>
      <c r="S41" s="433"/>
      <c r="T41" s="142"/>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row>
    <row r="42" spans="1:51" s="3" customFormat="1" ht="15" customHeight="1" x14ac:dyDescent="0.25">
      <c r="A42" s="220"/>
      <c r="B42" s="514"/>
      <c r="C42" s="514"/>
      <c r="D42" s="514"/>
      <c r="E42" s="514"/>
      <c r="F42" s="515"/>
      <c r="G42" s="65"/>
      <c r="H42" s="65"/>
      <c r="I42" s="65"/>
      <c r="J42" s="65"/>
      <c r="K42" s="65"/>
      <c r="L42" s="65"/>
      <c r="M42" s="65"/>
      <c r="N42" s="65"/>
      <c r="O42" s="65"/>
      <c r="P42" s="110"/>
      <c r="Q42" s="136">
        <f t="shared" si="1"/>
        <v>0</v>
      </c>
      <c r="R42" s="432"/>
      <c r="S42" s="433"/>
      <c r="T42" s="142"/>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row>
    <row r="43" spans="1:51" s="3" customFormat="1" ht="15" customHeight="1" x14ac:dyDescent="0.25">
      <c r="A43" s="220"/>
      <c r="B43" s="514"/>
      <c r="C43" s="514"/>
      <c r="D43" s="514"/>
      <c r="E43" s="514"/>
      <c r="F43" s="515"/>
      <c r="G43" s="65"/>
      <c r="H43" s="65"/>
      <c r="I43" s="65"/>
      <c r="J43" s="65"/>
      <c r="K43" s="65"/>
      <c r="L43" s="65"/>
      <c r="M43" s="65"/>
      <c r="N43" s="65"/>
      <c r="O43" s="65"/>
      <c r="P43" s="110"/>
      <c r="Q43" s="137">
        <f t="shared" si="1"/>
        <v>0</v>
      </c>
      <c r="R43" s="432"/>
      <c r="S43" s="433"/>
      <c r="T43" s="142"/>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row>
    <row r="44" spans="1:51" s="3" customFormat="1" ht="15" customHeight="1" x14ac:dyDescent="0.25">
      <c r="A44" s="220"/>
      <c r="B44" s="514"/>
      <c r="C44" s="514"/>
      <c r="D44" s="514"/>
      <c r="E44" s="514"/>
      <c r="F44" s="515"/>
      <c r="G44" s="65"/>
      <c r="H44" s="65"/>
      <c r="I44" s="65"/>
      <c r="J44" s="65"/>
      <c r="K44" s="65"/>
      <c r="L44" s="65"/>
      <c r="M44" s="65"/>
      <c r="N44" s="65"/>
      <c r="O44" s="65"/>
      <c r="P44" s="110"/>
      <c r="Q44" s="136">
        <f t="shared" si="1"/>
        <v>0</v>
      </c>
      <c r="R44" s="432"/>
      <c r="S44" s="433"/>
      <c r="T44" s="142"/>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row>
    <row r="45" spans="1:51" s="3" customFormat="1" ht="15" customHeight="1" x14ac:dyDescent="0.25">
      <c r="A45" s="220"/>
      <c r="B45" s="514"/>
      <c r="C45" s="514"/>
      <c r="D45" s="514"/>
      <c r="E45" s="514"/>
      <c r="F45" s="515"/>
      <c r="G45" s="65"/>
      <c r="H45" s="65"/>
      <c r="I45" s="65"/>
      <c r="J45" s="65"/>
      <c r="K45" s="65"/>
      <c r="L45" s="65"/>
      <c r="M45" s="65"/>
      <c r="N45" s="65"/>
      <c r="O45" s="65"/>
      <c r="P45" s="110"/>
      <c r="Q45" s="137">
        <f t="shared" si="1"/>
        <v>0</v>
      </c>
      <c r="R45" s="432"/>
      <c r="S45" s="433"/>
      <c r="T45" s="142"/>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row>
    <row r="46" spans="1:51" s="3" customFormat="1" ht="15" customHeight="1" x14ac:dyDescent="0.25">
      <c r="A46" s="220"/>
      <c r="B46" s="514"/>
      <c r="C46" s="514"/>
      <c r="D46" s="514"/>
      <c r="E46" s="514"/>
      <c r="F46" s="515"/>
      <c r="G46" s="65"/>
      <c r="H46" s="65"/>
      <c r="I46" s="65"/>
      <c r="J46" s="65"/>
      <c r="K46" s="65"/>
      <c r="L46" s="65"/>
      <c r="M46" s="65"/>
      <c r="N46" s="65"/>
      <c r="O46" s="65"/>
      <c r="P46" s="110"/>
      <c r="Q46" s="136">
        <f t="shared" si="1"/>
        <v>0</v>
      </c>
      <c r="R46" s="432"/>
      <c r="S46" s="433"/>
      <c r="T46" s="142"/>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row>
    <row r="47" spans="1:51" s="3" customFormat="1" ht="15" customHeight="1" thickBot="1" x14ac:dyDescent="0.3">
      <c r="A47" s="220"/>
      <c r="B47" s="514"/>
      <c r="C47" s="514"/>
      <c r="D47" s="514"/>
      <c r="E47" s="514"/>
      <c r="F47" s="515"/>
      <c r="G47" s="65"/>
      <c r="H47" s="65"/>
      <c r="I47" s="65"/>
      <c r="J47" s="65"/>
      <c r="K47" s="65"/>
      <c r="L47" s="65"/>
      <c r="M47" s="65"/>
      <c r="N47" s="65"/>
      <c r="O47" s="65"/>
      <c r="P47" s="110"/>
      <c r="Q47" s="138">
        <f t="shared" si="1"/>
        <v>0</v>
      </c>
      <c r="R47" s="434"/>
      <c r="S47" s="435"/>
      <c r="T47" s="142"/>
      <c r="U47" s="140"/>
      <c r="V47" s="140"/>
      <c r="W47" s="144"/>
      <c r="X47" s="144"/>
      <c r="Y47" s="144"/>
      <c r="Z47" s="144"/>
      <c r="AA47" s="144"/>
      <c r="AB47" s="144"/>
      <c r="AC47" s="144"/>
      <c r="AD47" s="144"/>
      <c r="AE47" s="144"/>
      <c r="AF47" s="140"/>
      <c r="AG47" s="140"/>
      <c r="AH47" s="140"/>
      <c r="AI47" s="140"/>
      <c r="AJ47" s="140"/>
      <c r="AK47" s="140"/>
      <c r="AL47" s="140"/>
      <c r="AM47" s="140"/>
      <c r="AN47" s="140"/>
      <c r="AO47" s="140"/>
      <c r="AP47" s="140"/>
      <c r="AQ47" s="140"/>
      <c r="AR47" s="140"/>
      <c r="AS47" s="140"/>
      <c r="AT47" s="140"/>
      <c r="AU47" s="140"/>
      <c r="AV47" s="140"/>
      <c r="AW47" s="140"/>
      <c r="AX47" s="140"/>
      <c r="AY47" s="140"/>
    </row>
    <row r="48" spans="1:51" s="3" customFormat="1" ht="15" customHeight="1" thickBot="1" x14ac:dyDescent="0.3">
      <c r="A48" s="518" t="s">
        <v>61</v>
      </c>
      <c r="B48" s="519"/>
      <c r="C48" s="519"/>
      <c r="D48" s="519"/>
      <c r="E48" s="519"/>
      <c r="F48" s="520"/>
      <c r="G48" s="108">
        <f>ROUND(SUM(G49:G83),2)</f>
        <v>0</v>
      </c>
      <c r="H48" s="108">
        <f t="shared" ref="H48" si="3">ROUND(SUM(H49:H83),2)</f>
        <v>0</v>
      </c>
      <c r="I48" s="108">
        <f t="shared" ref="I48" si="4">ROUND(SUM(I49:I83),2)</f>
        <v>0</v>
      </c>
      <c r="J48" s="108">
        <f t="shared" ref="J48" si="5">ROUND(SUM(J49:J83),2)</f>
        <v>0</v>
      </c>
      <c r="K48" s="108">
        <f t="shared" ref="K48" si="6">ROUND(SUM(K49:K83),2)</f>
        <v>0</v>
      </c>
      <c r="L48" s="108">
        <f t="shared" ref="L48" si="7">ROUND(SUM(L49:L83),2)</f>
        <v>0</v>
      </c>
      <c r="M48" s="108">
        <f t="shared" ref="M48" si="8">ROUND(SUM(M49:M83),2)</f>
        <v>0</v>
      </c>
      <c r="N48" s="108">
        <f t="shared" ref="N48" si="9">ROUND(SUM(N49:N83),2)</f>
        <v>0</v>
      </c>
      <c r="O48" s="108">
        <f t="shared" ref="O48" si="10">ROUND(SUM(O49:O83),2)</f>
        <v>0</v>
      </c>
      <c r="P48" s="108">
        <f t="shared" ref="P48" si="11">ROUND(SUM(P49:P83),2)</f>
        <v>0</v>
      </c>
      <c r="Q48" s="63">
        <f t="shared" si="1"/>
        <v>0</v>
      </c>
      <c r="R48" s="428"/>
      <c r="S48" s="429">
        <f>SUM(S49:S83)</f>
        <v>0</v>
      </c>
      <c r="T48" s="142"/>
      <c r="U48" s="140"/>
      <c r="V48" s="149">
        <f>SUM(W49:AF49)</f>
        <v>0</v>
      </c>
      <c r="W48" s="144" t="str">
        <f>G$11</f>
        <v>PR</v>
      </c>
      <c r="X48" s="144" t="str">
        <f t="shared" ref="X48" si="12">H$11</f>
        <v>PM</v>
      </c>
      <c r="Y48" s="144" t="str">
        <f t="shared" ref="Y48" si="13">I$11</f>
        <v>SENG</v>
      </c>
      <c r="Z48" s="144" t="str">
        <f t="shared" ref="Z48" si="14">J$11</f>
        <v>ENG</v>
      </c>
      <c r="AA48" s="144" t="str">
        <f t="shared" ref="AA48" si="15">K$11</f>
        <v>SDES</v>
      </c>
      <c r="AB48" s="144" t="str">
        <f t="shared" ref="AB48" si="16">L$11</f>
        <v>DES</v>
      </c>
      <c r="AC48" s="144" t="str">
        <f t="shared" ref="AC48" si="17">M$11</f>
        <v>TECH</v>
      </c>
      <c r="AD48" s="144" t="str">
        <f t="shared" ref="AD48" si="18">N$11</f>
        <v>ADM</v>
      </c>
      <c r="AE48" s="144" t="str">
        <f t="shared" ref="AE48" si="19">O$11</f>
        <v>UD1</v>
      </c>
      <c r="AF48" s="144" t="str">
        <f t="shared" ref="AF48" si="20">P$11</f>
        <v>UD2</v>
      </c>
      <c r="AG48" s="140"/>
      <c r="AH48" s="140"/>
      <c r="AI48" s="140"/>
      <c r="AJ48" s="140"/>
      <c r="AK48" s="140"/>
      <c r="AL48" s="140"/>
      <c r="AM48" s="140"/>
      <c r="AN48" s="140"/>
      <c r="AO48" s="140"/>
      <c r="AP48" s="140"/>
      <c r="AQ48" s="140"/>
      <c r="AR48" s="140"/>
      <c r="AS48" s="140"/>
      <c r="AT48" s="140"/>
      <c r="AU48" s="140"/>
      <c r="AV48" s="140"/>
      <c r="AW48" s="140"/>
      <c r="AX48" s="140"/>
      <c r="AY48" s="140"/>
    </row>
    <row r="49" spans="1:51" s="3" customFormat="1" x14ac:dyDescent="0.25">
      <c r="A49" s="221">
        <v>1</v>
      </c>
      <c r="B49" s="514" t="s">
        <v>172</v>
      </c>
      <c r="C49" s="514"/>
      <c r="D49" s="514"/>
      <c r="E49" s="514"/>
      <c r="F49" s="515"/>
      <c r="G49" s="65"/>
      <c r="H49" s="65"/>
      <c r="I49" s="65"/>
      <c r="J49" s="65"/>
      <c r="K49" s="65"/>
      <c r="L49" s="65"/>
      <c r="M49" s="65"/>
      <c r="N49" s="65"/>
      <c r="O49" s="65"/>
      <c r="P49" s="110"/>
      <c r="Q49" s="136">
        <f t="shared" ref="Q49:Q83" si="21">SUM(G49:P49)</f>
        <v>0</v>
      </c>
      <c r="R49" s="430"/>
      <c r="S49" s="431"/>
      <c r="T49" s="142"/>
      <c r="U49" s="140"/>
      <c r="V49" s="140"/>
      <c r="W49" s="146">
        <f>G48*'SRC Rates'!$F$25</f>
        <v>0</v>
      </c>
      <c r="X49" s="146">
        <f>H48*'SRC Rates'!$F$31</f>
        <v>0</v>
      </c>
      <c r="Y49" s="381">
        <f>I48*'SRC Rates'!$F$45</f>
        <v>0</v>
      </c>
      <c r="Z49" s="381">
        <f>J48*'SRC Rates'!$F$59</f>
        <v>0</v>
      </c>
      <c r="AA49" s="381">
        <f>K48*'SRC Rates'!$F$73</f>
        <v>0</v>
      </c>
      <c r="AB49" s="381">
        <f>L48*'SRC Rates'!$F$87</f>
        <v>0</v>
      </c>
      <c r="AC49" s="381">
        <f>M48*'SRC Rates'!$F$101</f>
        <v>0</v>
      </c>
      <c r="AD49" s="381">
        <f>N48*'SRC Rates'!$F$115</f>
        <v>0</v>
      </c>
      <c r="AE49" s="381">
        <f>O48*'SRC Rates'!$F$129</f>
        <v>0</v>
      </c>
      <c r="AF49" s="381">
        <f>P48*'SRC Rates'!$F$143</f>
        <v>0</v>
      </c>
      <c r="AG49" s="140"/>
      <c r="AH49" s="140"/>
      <c r="AI49" s="140"/>
      <c r="AJ49" s="140"/>
      <c r="AK49" s="140"/>
      <c r="AL49" s="140"/>
      <c r="AM49" s="140"/>
      <c r="AN49" s="140"/>
      <c r="AO49" s="140"/>
      <c r="AP49" s="140"/>
      <c r="AQ49" s="140"/>
      <c r="AR49" s="140"/>
      <c r="AS49" s="140"/>
      <c r="AT49" s="140"/>
      <c r="AU49" s="140"/>
      <c r="AV49" s="140"/>
      <c r="AW49" s="140"/>
      <c r="AX49" s="140"/>
      <c r="AY49" s="140"/>
    </row>
    <row r="50" spans="1:51" s="3" customFormat="1" x14ac:dyDescent="0.25">
      <c r="A50" s="220"/>
      <c r="B50" s="514" t="s">
        <v>173</v>
      </c>
      <c r="C50" s="514"/>
      <c r="D50" s="514"/>
      <c r="E50" s="514"/>
      <c r="F50" s="515"/>
      <c r="G50" s="65"/>
      <c r="H50" s="65"/>
      <c r="I50" s="65"/>
      <c r="J50" s="65"/>
      <c r="K50" s="65"/>
      <c r="L50" s="65"/>
      <c r="M50" s="65"/>
      <c r="N50" s="65"/>
      <c r="O50" s="65"/>
      <c r="P50" s="110"/>
      <c r="Q50" s="136">
        <f t="shared" si="21"/>
        <v>0</v>
      </c>
      <c r="R50" s="432"/>
      <c r="S50" s="433"/>
      <c r="T50" s="142"/>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row>
    <row r="51" spans="1:51" s="3" customFormat="1" x14ac:dyDescent="0.25">
      <c r="A51" s="220"/>
      <c r="B51" s="514" t="s">
        <v>174</v>
      </c>
      <c r="C51" s="514"/>
      <c r="D51" s="514"/>
      <c r="E51" s="514"/>
      <c r="F51" s="515"/>
      <c r="G51" s="65"/>
      <c r="H51" s="65"/>
      <c r="I51" s="65"/>
      <c r="J51" s="65"/>
      <c r="K51" s="65"/>
      <c r="L51" s="65"/>
      <c r="M51" s="65"/>
      <c r="N51" s="65"/>
      <c r="O51" s="65"/>
      <c r="P51" s="110"/>
      <c r="Q51" s="137">
        <f t="shared" si="21"/>
        <v>0</v>
      </c>
      <c r="R51" s="432"/>
      <c r="S51" s="433"/>
      <c r="T51" s="142"/>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row>
    <row r="52" spans="1:51" s="3" customFormat="1" x14ac:dyDescent="0.25">
      <c r="A52" s="220"/>
      <c r="B52" s="514" t="s">
        <v>175</v>
      </c>
      <c r="C52" s="514"/>
      <c r="D52" s="514"/>
      <c r="E52" s="514"/>
      <c r="F52" s="515"/>
      <c r="G52" s="65"/>
      <c r="H52" s="65"/>
      <c r="I52" s="65"/>
      <c r="J52" s="65"/>
      <c r="K52" s="65"/>
      <c r="L52" s="65"/>
      <c r="M52" s="65"/>
      <c r="N52" s="65"/>
      <c r="O52" s="65"/>
      <c r="P52" s="110"/>
      <c r="Q52" s="136">
        <f t="shared" si="21"/>
        <v>0</v>
      </c>
      <c r="R52" s="432"/>
      <c r="S52" s="433"/>
      <c r="T52" s="142"/>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row>
    <row r="53" spans="1:51" s="3" customFormat="1" x14ac:dyDescent="0.25">
      <c r="A53" s="220">
        <v>2</v>
      </c>
      <c r="B53" s="514" t="s">
        <v>176</v>
      </c>
      <c r="C53" s="514"/>
      <c r="D53" s="514"/>
      <c r="E53" s="514"/>
      <c r="F53" s="515"/>
      <c r="G53" s="65"/>
      <c r="H53" s="65"/>
      <c r="I53" s="65"/>
      <c r="J53" s="65"/>
      <c r="K53" s="65"/>
      <c r="L53" s="65"/>
      <c r="M53" s="65"/>
      <c r="N53" s="65"/>
      <c r="O53" s="65"/>
      <c r="P53" s="110"/>
      <c r="Q53" s="137">
        <f t="shared" si="21"/>
        <v>0</v>
      </c>
      <c r="R53" s="432"/>
      <c r="S53" s="433"/>
      <c r="T53" s="142"/>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row>
    <row r="54" spans="1:51" s="3" customFormat="1" x14ac:dyDescent="0.25">
      <c r="A54" s="220"/>
      <c r="B54" s="514"/>
      <c r="C54" s="514"/>
      <c r="D54" s="514"/>
      <c r="E54" s="514"/>
      <c r="F54" s="515"/>
      <c r="G54" s="65"/>
      <c r="H54" s="65"/>
      <c r="I54" s="65"/>
      <c r="J54" s="65"/>
      <c r="K54" s="65"/>
      <c r="L54" s="65"/>
      <c r="M54" s="65"/>
      <c r="N54" s="65"/>
      <c r="O54" s="65"/>
      <c r="P54" s="110"/>
      <c r="Q54" s="136">
        <f t="shared" si="21"/>
        <v>0</v>
      </c>
      <c r="R54" s="432"/>
      <c r="S54" s="433"/>
      <c r="T54" s="142"/>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row>
    <row r="55" spans="1:51" s="3" customFormat="1" x14ac:dyDescent="0.25">
      <c r="A55" s="220"/>
      <c r="B55" s="514"/>
      <c r="C55" s="514"/>
      <c r="D55" s="514"/>
      <c r="E55" s="514"/>
      <c r="F55" s="515"/>
      <c r="G55" s="65"/>
      <c r="H55" s="65"/>
      <c r="I55" s="65"/>
      <c r="J55" s="65"/>
      <c r="K55" s="65"/>
      <c r="L55" s="65"/>
      <c r="M55" s="65"/>
      <c r="N55" s="65"/>
      <c r="O55" s="65"/>
      <c r="P55" s="110"/>
      <c r="Q55" s="137">
        <f t="shared" si="21"/>
        <v>0</v>
      </c>
      <c r="R55" s="432"/>
      <c r="S55" s="433"/>
      <c r="T55" s="142"/>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row>
    <row r="56" spans="1:51" s="3" customFormat="1" x14ac:dyDescent="0.25">
      <c r="A56" s="220"/>
      <c r="B56" s="514"/>
      <c r="C56" s="514"/>
      <c r="D56" s="514"/>
      <c r="E56" s="514"/>
      <c r="F56" s="515"/>
      <c r="G56" s="65"/>
      <c r="H56" s="65"/>
      <c r="I56" s="65"/>
      <c r="J56" s="65"/>
      <c r="K56" s="65"/>
      <c r="L56" s="65"/>
      <c r="M56" s="65"/>
      <c r="N56" s="65"/>
      <c r="O56" s="65"/>
      <c r="P56" s="110"/>
      <c r="Q56" s="136">
        <f t="shared" si="21"/>
        <v>0</v>
      </c>
      <c r="R56" s="432"/>
      <c r="S56" s="433"/>
      <c r="T56" s="142"/>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row>
    <row r="57" spans="1:51" s="3" customFormat="1" x14ac:dyDescent="0.25">
      <c r="A57" s="220"/>
      <c r="B57" s="514"/>
      <c r="C57" s="514"/>
      <c r="D57" s="514"/>
      <c r="E57" s="514"/>
      <c r="F57" s="515"/>
      <c r="G57" s="65"/>
      <c r="H57" s="65"/>
      <c r="I57" s="65"/>
      <c r="J57" s="65"/>
      <c r="K57" s="65"/>
      <c r="L57" s="65"/>
      <c r="M57" s="65"/>
      <c r="N57" s="65"/>
      <c r="O57" s="65"/>
      <c r="P57" s="110"/>
      <c r="Q57" s="137">
        <f t="shared" si="21"/>
        <v>0</v>
      </c>
      <c r="R57" s="432"/>
      <c r="S57" s="433"/>
      <c r="T57" s="142"/>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row>
    <row r="58" spans="1:51" s="3" customFormat="1" x14ac:dyDescent="0.25">
      <c r="A58" s="220"/>
      <c r="B58" s="514"/>
      <c r="C58" s="514"/>
      <c r="D58" s="514"/>
      <c r="E58" s="514"/>
      <c r="F58" s="515"/>
      <c r="G58" s="65"/>
      <c r="H58" s="65"/>
      <c r="I58" s="65"/>
      <c r="J58" s="65"/>
      <c r="K58" s="65"/>
      <c r="L58" s="65"/>
      <c r="M58" s="65"/>
      <c r="N58" s="65"/>
      <c r="O58" s="65"/>
      <c r="P58" s="110"/>
      <c r="Q58" s="136">
        <f t="shared" si="21"/>
        <v>0</v>
      </c>
      <c r="R58" s="432"/>
      <c r="S58" s="433"/>
      <c r="T58" s="142"/>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row>
    <row r="59" spans="1:51" s="3" customFormat="1" x14ac:dyDescent="0.25">
      <c r="A59" s="220"/>
      <c r="B59" s="514"/>
      <c r="C59" s="514"/>
      <c r="D59" s="514"/>
      <c r="E59" s="514"/>
      <c r="F59" s="515"/>
      <c r="G59" s="65"/>
      <c r="H59" s="65"/>
      <c r="I59" s="65"/>
      <c r="J59" s="65"/>
      <c r="K59" s="65"/>
      <c r="L59" s="65"/>
      <c r="M59" s="65"/>
      <c r="N59" s="65"/>
      <c r="O59" s="65"/>
      <c r="P59" s="110"/>
      <c r="Q59" s="137">
        <f t="shared" si="21"/>
        <v>0</v>
      </c>
      <c r="R59" s="432"/>
      <c r="S59" s="433"/>
      <c r="T59" s="142"/>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row>
    <row r="60" spans="1:51" s="3" customFormat="1" x14ac:dyDescent="0.25">
      <c r="A60" s="220"/>
      <c r="B60" s="514"/>
      <c r="C60" s="514"/>
      <c r="D60" s="514"/>
      <c r="E60" s="514"/>
      <c r="F60" s="515"/>
      <c r="G60" s="65"/>
      <c r="H60" s="65"/>
      <c r="I60" s="65"/>
      <c r="J60" s="65"/>
      <c r="K60" s="65"/>
      <c r="L60" s="65"/>
      <c r="M60" s="65"/>
      <c r="N60" s="65"/>
      <c r="O60" s="65"/>
      <c r="P60" s="110"/>
      <c r="Q60" s="136">
        <f t="shared" si="21"/>
        <v>0</v>
      </c>
      <c r="R60" s="432"/>
      <c r="S60" s="433"/>
      <c r="T60" s="142"/>
      <c r="U60" s="140"/>
      <c r="V60" s="140"/>
      <c r="W60" s="140"/>
      <c r="X60" s="145"/>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row>
    <row r="61" spans="1:51" s="3" customFormat="1" x14ac:dyDescent="0.25">
      <c r="A61" s="220"/>
      <c r="B61" s="514"/>
      <c r="C61" s="514"/>
      <c r="D61" s="514"/>
      <c r="E61" s="514"/>
      <c r="F61" s="515"/>
      <c r="G61" s="65"/>
      <c r="H61" s="65"/>
      <c r="I61" s="65"/>
      <c r="J61" s="65"/>
      <c r="K61" s="65"/>
      <c r="L61" s="65"/>
      <c r="M61" s="65"/>
      <c r="N61" s="65"/>
      <c r="O61" s="65"/>
      <c r="P61" s="110"/>
      <c r="Q61" s="137">
        <f t="shared" si="21"/>
        <v>0</v>
      </c>
      <c r="R61" s="432"/>
      <c r="S61" s="433"/>
      <c r="T61" s="142"/>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row>
    <row r="62" spans="1:51" s="3" customFormat="1" x14ac:dyDescent="0.25">
      <c r="A62" s="220"/>
      <c r="B62" s="514"/>
      <c r="C62" s="514"/>
      <c r="D62" s="514"/>
      <c r="E62" s="514"/>
      <c r="F62" s="515"/>
      <c r="G62" s="65"/>
      <c r="H62" s="65"/>
      <c r="I62" s="65"/>
      <c r="J62" s="65"/>
      <c r="K62" s="65"/>
      <c r="L62" s="65"/>
      <c r="M62" s="65"/>
      <c r="N62" s="65"/>
      <c r="O62" s="65"/>
      <c r="P62" s="110"/>
      <c r="Q62" s="136">
        <f t="shared" si="21"/>
        <v>0</v>
      </c>
      <c r="R62" s="432"/>
      <c r="S62" s="433"/>
      <c r="T62" s="142"/>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row>
    <row r="63" spans="1:51" s="3" customFormat="1" x14ac:dyDescent="0.25">
      <c r="A63" s="220"/>
      <c r="B63" s="514"/>
      <c r="C63" s="514"/>
      <c r="D63" s="514"/>
      <c r="E63" s="514"/>
      <c r="F63" s="515"/>
      <c r="G63" s="65"/>
      <c r="H63" s="65"/>
      <c r="I63" s="65"/>
      <c r="J63" s="65"/>
      <c r="K63" s="65"/>
      <c r="L63" s="65"/>
      <c r="M63" s="65"/>
      <c r="N63" s="65"/>
      <c r="O63" s="65"/>
      <c r="P63" s="110"/>
      <c r="Q63" s="137">
        <f t="shared" si="21"/>
        <v>0</v>
      </c>
      <c r="R63" s="432"/>
      <c r="S63" s="433"/>
      <c r="T63" s="142"/>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row>
    <row r="64" spans="1:51" s="3" customFormat="1" x14ac:dyDescent="0.25">
      <c r="A64" s="220"/>
      <c r="B64" s="514"/>
      <c r="C64" s="514"/>
      <c r="D64" s="514"/>
      <c r="E64" s="514"/>
      <c r="F64" s="515"/>
      <c r="G64" s="65"/>
      <c r="H64" s="65"/>
      <c r="I64" s="65"/>
      <c r="J64" s="65"/>
      <c r="K64" s="65"/>
      <c r="L64" s="65"/>
      <c r="M64" s="65"/>
      <c r="N64" s="65"/>
      <c r="O64" s="65"/>
      <c r="P64" s="110"/>
      <c r="Q64" s="136">
        <f t="shared" si="21"/>
        <v>0</v>
      </c>
      <c r="R64" s="432"/>
      <c r="S64" s="433"/>
      <c r="T64" s="142"/>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row>
    <row r="65" spans="1:51" s="3" customFormat="1" x14ac:dyDescent="0.25">
      <c r="A65" s="220"/>
      <c r="B65" s="514"/>
      <c r="C65" s="514"/>
      <c r="D65" s="514"/>
      <c r="E65" s="514"/>
      <c r="F65" s="515"/>
      <c r="G65" s="65"/>
      <c r="H65" s="65"/>
      <c r="I65" s="65"/>
      <c r="J65" s="65"/>
      <c r="K65" s="65"/>
      <c r="L65" s="65"/>
      <c r="M65" s="65"/>
      <c r="N65" s="65"/>
      <c r="O65" s="65"/>
      <c r="P65" s="110"/>
      <c r="Q65" s="137">
        <f t="shared" si="21"/>
        <v>0</v>
      </c>
      <c r="R65" s="432"/>
      <c r="S65" s="433"/>
      <c r="T65" s="142"/>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row>
    <row r="66" spans="1:51" s="3" customFormat="1" x14ac:dyDescent="0.25">
      <c r="A66" s="220"/>
      <c r="B66" s="514"/>
      <c r="C66" s="514"/>
      <c r="D66" s="514"/>
      <c r="E66" s="514"/>
      <c r="F66" s="515"/>
      <c r="G66" s="65"/>
      <c r="H66" s="65"/>
      <c r="I66" s="65"/>
      <c r="J66" s="65"/>
      <c r="K66" s="65"/>
      <c r="L66" s="65"/>
      <c r="M66" s="65"/>
      <c r="N66" s="65"/>
      <c r="O66" s="65"/>
      <c r="P66" s="110"/>
      <c r="Q66" s="136">
        <f t="shared" si="21"/>
        <v>0</v>
      </c>
      <c r="R66" s="432"/>
      <c r="S66" s="433"/>
      <c r="T66" s="142"/>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row>
    <row r="67" spans="1:51" s="3" customFormat="1" x14ac:dyDescent="0.25">
      <c r="A67" s="220"/>
      <c r="B67" s="514"/>
      <c r="C67" s="514"/>
      <c r="D67" s="514"/>
      <c r="E67" s="514"/>
      <c r="F67" s="515"/>
      <c r="G67" s="65"/>
      <c r="H67" s="65"/>
      <c r="I67" s="65"/>
      <c r="J67" s="65"/>
      <c r="K67" s="65"/>
      <c r="L67" s="65"/>
      <c r="M67" s="65"/>
      <c r="N67" s="65"/>
      <c r="O67" s="65"/>
      <c r="P67" s="110"/>
      <c r="Q67" s="137">
        <f t="shared" si="21"/>
        <v>0</v>
      </c>
      <c r="R67" s="432"/>
      <c r="S67" s="433"/>
      <c r="T67" s="142"/>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row>
    <row r="68" spans="1:51" s="3" customFormat="1" x14ac:dyDescent="0.25">
      <c r="A68" s="220"/>
      <c r="B68" s="514"/>
      <c r="C68" s="514"/>
      <c r="D68" s="514"/>
      <c r="E68" s="514"/>
      <c r="F68" s="515"/>
      <c r="G68" s="65"/>
      <c r="H68" s="65"/>
      <c r="I68" s="65"/>
      <c r="J68" s="65"/>
      <c r="K68" s="65"/>
      <c r="L68" s="65"/>
      <c r="M68" s="65"/>
      <c r="N68" s="65"/>
      <c r="O68" s="65"/>
      <c r="P68" s="110"/>
      <c r="Q68" s="136">
        <f t="shared" si="21"/>
        <v>0</v>
      </c>
      <c r="R68" s="432"/>
      <c r="S68" s="433"/>
      <c r="T68" s="142"/>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row>
    <row r="69" spans="1:51" s="3" customFormat="1" x14ac:dyDescent="0.25">
      <c r="A69" s="220"/>
      <c r="B69" s="514"/>
      <c r="C69" s="514"/>
      <c r="D69" s="514"/>
      <c r="E69" s="514"/>
      <c r="F69" s="515"/>
      <c r="G69" s="65"/>
      <c r="H69" s="65"/>
      <c r="I69" s="65"/>
      <c r="J69" s="65"/>
      <c r="K69" s="65"/>
      <c r="L69" s="65"/>
      <c r="M69" s="65"/>
      <c r="N69" s="65"/>
      <c r="O69" s="65"/>
      <c r="P69" s="110"/>
      <c r="Q69" s="137">
        <f t="shared" si="21"/>
        <v>0</v>
      </c>
      <c r="R69" s="432"/>
      <c r="S69" s="433"/>
      <c r="T69" s="142"/>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row>
    <row r="70" spans="1:51" s="3" customFormat="1" x14ac:dyDescent="0.25">
      <c r="A70" s="220"/>
      <c r="B70" s="514"/>
      <c r="C70" s="514"/>
      <c r="D70" s="514"/>
      <c r="E70" s="514"/>
      <c r="F70" s="515"/>
      <c r="G70" s="65"/>
      <c r="H70" s="65"/>
      <c r="I70" s="65"/>
      <c r="J70" s="65"/>
      <c r="K70" s="65"/>
      <c r="L70" s="65"/>
      <c r="M70" s="65"/>
      <c r="N70" s="65"/>
      <c r="O70" s="65"/>
      <c r="P70" s="110"/>
      <c r="Q70" s="136">
        <f t="shared" si="21"/>
        <v>0</v>
      </c>
      <c r="R70" s="432"/>
      <c r="S70" s="433"/>
      <c r="T70" s="142"/>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row>
    <row r="71" spans="1:51" s="3" customFormat="1" x14ac:dyDescent="0.25">
      <c r="A71" s="220"/>
      <c r="B71" s="514"/>
      <c r="C71" s="514"/>
      <c r="D71" s="514"/>
      <c r="E71" s="514"/>
      <c r="F71" s="515"/>
      <c r="G71" s="65"/>
      <c r="H71" s="65"/>
      <c r="I71" s="65"/>
      <c r="J71" s="65"/>
      <c r="K71" s="65"/>
      <c r="L71" s="65"/>
      <c r="M71" s="65"/>
      <c r="N71" s="65"/>
      <c r="O71" s="65"/>
      <c r="P71" s="110"/>
      <c r="Q71" s="137">
        <f t="shared" si="21"/>
        <v>0</v>
      </c>
      <c r="R71" s="432"/>
      <c r="S71" s="433"/>
      <c r="T71" s="142"/>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row>
    <row r="72" spans="1:51" s="3" customFormat="1" x14ac:dyDescent="0.25">
      <c r="A72" s="221"/>
      <c r="B72" s="514"/>
      <c r="C72" s="514"/>
      <c r="D72" s="514"/>
      <c r="E72" s="514"/>
      <c r="F72" s="515"/>
      <c r="G72" s="65"/>
      <c r="H72" s="65"/>
      <c r="I72" s="65"/>
      <c r="J72" s="65"/>
      <c r="K72" s="65"/>
      <c r="L72" s="65"/>
      <c r="M72" s="65"/>
      <c r="N72" s="65"/>
      <c r="O72" s="65"/>
      <c r="P72" s="110"/>
      <c r="Q72" s="136">
        <f t="shared" si="21"/>
        <v>0</v>
      </c>
      <c r="R72" s="432"/>
      <c r="S72" s="433"/>
      <c r="T72" s="142"/>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row>
    <row r="73" spans="1:51" s="3" customFormat="1" x14ac:dyDescent="0.25">
      <c r="A73" s="221"/>
      <c r="B73" s="514"/>
      <c r="C73" s="514"/>
      <c r="D73" s="514"/>
      <c r="E73" s="514"/>
      <c r="F73" s="515"/>
      <c r="G73" s="65"/>
      <c r="H73" s="65"/>
      <c r="I73" s="65"/>
      <c r="J73" s="65"/>
      <c r="K73" s="65"/>
      <c r="L73" s="65"/>
      <c r="M73" s="65"/>
      <c r="N73" s="65"/>
      <c r="O73" s="65"/>
      <c r="P73" s="110"/>
      <c r="Q73" s="137">
        <f t="shared" si="21"/>
        <v>0</v>
      </c>
      <c r="R73" s="432"/>
      <c r="S73" s="433"/>
      <c r="T73" s="142"/>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row>
    <row r="74" spans="1:51" s="3" customFormat="1" x14ac:dyDescent="0.25">
      <c r="A74" s="221"/>
      <c r="B74" s="514"/>
      <c r="C74" s="514"/>
      <c r="D74" s="514"/>
      <c r="E74" s="514"/>
      <c r="F74" s="515"/>
      <c r="G74" s="65"/>
      <c r="H74" s="65"/>
      <c r="I74" s="65"/>
      <c r="J74" s="65"/>
      <c r="K74" s="65"/>
      <c r="L74" s="65"/>
      <c r="M74" s="65"/>
      <c r="N74" s="65"/>
      <c r="O74" s="65"/>
      <c r="P74" s="110"/>
      <c r="Q74" s="136">
        <f t="shared" si="21"/>
        <v>0</v>
      </c>
      <c r="R74" s="432"/>
      <c r="S74" s="433"/>
      <c r="T74" s="142"/>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row>
    <row r="75" spans="1:51" s="3" customFormat="1" x14ac:dyDescent="0.25">
      <c r="A75" s="220"/>
      <c r="B75" s="514"/>
      <c r="C75" s="514"/>
      <c r="D75" s="514"/>
      <c r="E75" s="514"/>
      <c r="F75" s="515"/>
      <c r="G75" s="65"/>
      <c r="H75" s="65"/>
      <c r="I75" s="65"/>
      <c r="J75" s="65"/>
      <c r="K75" s="65"/>
      <c r="L75" s="65"/>
      <c r="M75" s="65"/>
      <c r="N75" s="65"/>
      <c r="O75" s="65"/>
      <c r="P75" s="110"/>
      <c r="Q75" s="137">
        <f t="shared" si="21"/>
        <v>0</v>
      </c>
      <c r="R75" s="432"/>
      <c r="S75" s="433"/>
      <c r="T75" s="142"/>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row>
    <row r="76" spans="1:51" s="3" customFormat="1" x14ac:dyDescent="0.25">
      <c r="A76" s="220"/>
      <c r="B76" s="514"/>
      <c r="C76" s="514"/>
      <c r="D76" s="514"/>
      <c r="E76" s="514"/>
      <c r="F76" s="515"/>
      <c r="G76" s="65"/>
      <c r="H76" s="65"/>
      <c r="I76" s="65"/>
      <c r="J76" s="65"/>
      <c r="K76" s="65"/>
      <c r="L76" s="65"/>
      <c r="M76" s="65"/>
      <c r="N76" s="65"/>
      <c r="O76" s="65"/>
      <c r="P76" s="110"/>
      <c r="Q76" s="136">
        <f t="shared" si="21"/>
        <v>0</v>
      </c>
      <c r="R76" s="432"/>
      <c r="S76" s="433"/>
      <c r="T76" s="142"/>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row>
    <row r="77" spans="1:51" s="3" customFormat="1" x14ac:dyDescent="0.25">
      <c r="A77" s="220"/>
      <c r="B77" s="514"/>
      <c r="C77" s="514"/>
      <c r="D77" s="514"/>
      <c r="E77" s="514"/>
      <c r="F77" s="515"/>
      <c r="G77" s="65"/>
      <c r="H77" s="65"/>
      <c r="I77" s="65"/>
      <c r="J77" s="65"/>
      <c r="K77" s="65"/>
      <c r="L77" s="65"/>
      <c r="M77" s="65"/>
      <c r="N77" s="65"/>
      <c r="O77" s="65"/>
      <c r="P77" s="110"/>
      <c r="Q77" s="137">
        <f t="shared" si="21"/>
        <v>0</v>
      </c>
      <c r="R77" s="432"/>
      <c r="S77" s="433"/>
      <c r="T77" s="142"/>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row>
    <row r="78" spans="1:51" s="3" customFormat="1" x14ac:dyDescent="0.25">
      <c r="A78" s="220"/>
      <c r="B78" s="514"/>
      <c r="C78" s="514"/>
      <c r="D78" s="514"/>
      <c r="E78" s="514"/>
      <c r="F78" s="515"/>
      <c r="G78" s="65"/>
      <c r="H78" s="65"/>
      <c r="I78" s="65"/>
      <c r="J78" s="65"/>
      <c r="K78" s="65"/>
      <c r="L78" s="65"/>
      <c r="M78" s="65"/>
      <c r="N78" s="65"/>
      <c r="O78" s="65"/>
      <c r="P78" s="110"/>
      <c r="Q78" s="136">
        <f t="shared" si="21"/>
        <v>0</v>
      </c>
      <c r="R78" s="432"/>
      <c r="S78" s="433"/>
      <c r="T78" s="142"/>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row>
    <row r="79" spans="1:51" s="3" customFormat="1" x14ac:dyDescent="0.25">
      <c r="A79" s="220"/>
      <c r="B79" s="514"/>
      <c r="C79" s="514"/>
      <c r="D79" s="514"/>
      <c r="E79" s="514"/>
      <c r="F79" s="515"/>
      <c r="G79" s="65"/>
      <c r="H79" s="65"/>
      <c r="I79" s="65"/>
      <c r="J79" s="65"/>
      <c r="K79" s="65"/>
      <c r="L79" s="65"/>
      <c r="M79" s="65"/>
      <c r="N79" s="65"/>
      <c r="O79" s="65"/>
      <c r="P79" s="110"/>
      <c r="Q79" s="137">
        <f t="shared" si="21"/>
        <v>0</v>
      </c>
      <c r="R79" s="432"/>
      <c r="S79" s="433"/>
      <c r="T79" s="142"/>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row>
    <row r="80" spans="1:51" s="3" customFormat="1" x14ac:dyDescent="0.25">
      <c r="A80" s="220"/>
      <c r="B80" s="514"/>
      <c r="C80" s="514"/>
      <c r="D80" s="514"/>
      <c r="E80" s="514"/>
      <c r="F80" s="515"/>
      <c r="G80" s="65"/>
      <c r="H80" s="65"/>
      <c r="I80" s="65"/>
      <c r="J80" s="65"/>
      <c r="K80" s="65"/>
      <c r="L80" s="65"/>
      <c r="M80" s="65"/>
      <c r="N80" s="65"/>
      <c r="O80" s="65"/>
      <c r="P80" s="110"/>
      <c r="Q80" s="136">
        <f t="shared" si="21"/>
        <v>0</v>
      </c>
      <c r="R80" s="432"/>
      <c r="S80" s="433"/>
      <c r="T80" s="142"/>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row>
    <row r="81" spans="1:51" s="3" customFormat="1" x14ac:dyDescent="0.25">
      <c r="A81" s="220"/>
      <c r="B81" s="514"/>
      <c r="C81" s="514"/>
      <c r="D81" s="514"/>
      <c r="E81" s="514"/>
      <c r="F81" s="515"/>
      <c r="G81" s="65"/>
      <c r="H81" s="65"/>
      <c r="I81" s="65"/>
      <c r="J81" s="65"/>
      <c r="K81" s="65"/>
      <c r="L81" s="65"/>
      <c r="M81" s="65"/>
      <c r="N81" s="65"/>
      <c r="O81" s="65"/>
      <c r="P81" s="110"/>
      <c r="Q81" s="137">
        <f t="shared" si="21"/>
        <v>0</v>
      </c>
      <c r="R81" s="432"/>
      <c r="S81" s="433"/>
      <c r="T81" s="142"/>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row>
    <row r="82" spans="1:51" s="3" customFormat="1" x14ac:dyDescent="0.25">
      <c r="A82" s="220"/>
      <c r="B82" s="514"/>
      <c r="C82" s="514"/>
      <c r="D82" s="514"/>
      <c r="E82" s="514"/>
      <c r="F82" s="515"/>
      <c r="G82" s="65"/>
      <c r="H82" s="65"/>
      <c r="I82" s="65"/>
      <c r="J82" s="65"/>
      <c r="K82" s="65"/>
      <c r="L82" s="65"/>
      <c r="M82" s="65"/>
      <c r="N82" s="65"/>
      <c r="O82" s="65"/>
      <c r="P82" s="110"/>
      <c r="Q82" s="136">
        <f t="shared" si="21"/>
        <v>0</v>
      </c>
      <c r="R82" s="432"/>
      <c r="S82" s="433"/>
      <c r="T82" s="142"/>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row>
    <row r="83" spans="1:51" s="3" customFormat="1" ht="15.6" thickBot="1" x14ac:dyDescent="0.3">
      <c r="A83" s="220"/>
      <c r="B83" s="514"/>
      <c r="C83" s="514"/>
      <c r="D83" s="514"/>
      <c r="E83" s="514"/>
      <c r="F83" s="515"/>
      <c r="G83" s="65"/>
      <c r="H83" s="65"/>
      <c r="I83" s="65"/>
      <c r="J83" s="65"/>
      <c r="K83" s="65"/>
      <c r="L83" s="65"/>
      <c r="M83" s="65"/>
      <c r="N83" s="65"/>
      <c r="O83" s="65"/>
      <c r="P83" s="110"/>
      <c r="Q83" s="138">
        <f t="shared" si="21"/>
        <v>0</v>
      </c>
      <c r="R83" s="434"/>
      <c r="S83" s="435"/>
      <c r="T83" s="142"/>
      <c r="U83" s="140"/>
      <c r="V83" s="140"/>
      <c r="W83" s="144"/>
      <c r="X83" s="144"/>
      <c r="Y83" s="144"/>
      <c r="Z83" s="144"/>
      <c r="AA83" s="144"/>
      <c r="AB83" s="144"/>
      <c r="AC83" s="144"/>
      <c r="AD83" s="144"/>
      <c r="AE83" s="144"/>
      <c r="AF83" s="140"/>
      <c r="AG83" s="140"/>
      <c r="AH83" s="140"/>
      <c r="AI83" s="140"/>
      <c r="AJ83" s="140"/>
      <c r="AK83" s="140"/>
      <c r="AL83" s="140"/>
      <c r="AM83" s="140"/>
      <c r="AN83" s="140"/>
      <c r="AO83" s="140"/>
      <c r="AP83" s="140"/>
      <c r="AQ83" s="140"/>
      <c r="AR83" s="140"/>
      <c r="AS83" s="140"/>
      <c r="AT83" s="140"/>
      <c r="AU83" s="140"/>
      <c r="AV83" s="140"/>
      <c r="AW83" s="140"/>
      <c r="AX83" s="140"/>
      <c r="AY83" s="140"/>
    </row>
    <row r="84" spans="1:51" s="3" customFormat="1" ht="15" customHeight="1" thickBot="1" x14ac:dyDescent="0.3">
      <c r="A84" s="518" t="s">
        <v>62</v>
      </c>
      <c r="B84" s="519"/>
      <c r="C84" s="519"/>
      <c r="D84" s="519"/>
      <c r="E84" s="519"/>
      <c r="F84" s="520"/>
      <c r="G84" s="108">
        <f>ROUND(SUM(G85:G119),2)</f>
        <v>0</v>
      </c>
      <c r="H84" s="108">
        <f t="shared" ref="H84" si="22">ROUND(SUM(H85:H119),2)</f>
        <v>0</v>
      </c>
      <c r="I84" s="108">
        <f t="shared" ref="I84" si="23">ROUND(SUM(I85:I119),2)</f>
        <v>0</v>
      </c>
      <c r="J84" s="108">
        <f t="shared" ref="J84" si="24">ROUND(SUM(J85:J119),2)</f>
        <v>0</v>
      </c>
      <c r="K84" s="108">
        <f t="shared" ref="K84" si="25">ROUND(SUM(K85:K119),2)</f>
        <v>0</v>
      </c>
      <c r="L84" s="108">
        <f t="shared" ref="L84" si="26">ROUND(SUM(L85:L119),2)</f>
        <v>0</v>
      </c>
      <c r="M84" s="108">
        <f t="shared" ref="M84" si="27">ROUND(SUM(M85:M119),2)</f>
        <v>0</v>
      </c>
      <c r="N84" s="108">
        <f t="shared" ref="N84" si="28">ROUND(SUM(N85:N119),2)</f>
        <v>0</v>
      </c>
      <c r="O84" s="108">
        <f t="shared" ref="O84" si="29">ROUND(SUM(O85:O119),2)</f>
        <v>0</v>
      </c>
      <c r="P84" s="108">
        <f t="shared" ref="P84" si="30">ROUND(SUM(P85:P119),2)</f>
        <v>0</v>
      </c>
      <c r="Q84" s="63">
        <f>SUM(G84:P84)</f>
        <v>0</v>
      </c>
      <c r="R84" s="428"/>
      <c r="S84" s="429">
        <f>SUM(S85:S119)</f>
        <v>0</v>
      </c>
      <c r="T84" s="142"/>
      <c r="U84" s="140"/>
      <c r="V84" s="149">
        <f>SUM(W85:AF85)</f>
        <v>0</v>
      </c>
      <c r="W84" s="144" t="str">
        <f>G$11</f>
        <v>PR</v>
      </c>
      <c r="X84" s="144" t="str">
        <f t="shared" ref="X84" si="31">H$11</f>
        <v>PM</v>
      </c>
      <c r="Y84" s="144" t="str">
        <f t="shared" ref="Y84" si="32">I$11</f>
        <v>SENG</v>
      </c>
      <c r="Z84" s="144" t="str">
        <f t="shared" ref="Z84" si="33">J$11</f>
        <v>ENG</v>
      </c>
      <c r="AA84" s="144" t="str">
        <f t="shared" ref="AA84" si="34">K$11</f>
        <v>SDES</v>
      </c>
      <c r="AB84" s="144" t="str">
        <f t="shared" ref="AB84" si="35">L$11</f>
        <v>DES</v>
      </c>
      <c r="AC84" s="144" t="str">
        <f t="shared" ref="AC84" si="36">M$11</f>
        <v>TECH</v>
      </c>
      <c r="AD84" s="144" t="str">
        <f t="shared" ref="AD84" si="37">N$11</f>
        <v>ADM</v>
      </c>
      <c r="AE84" s="144" t="str">
        <f t="shared" ref="AE84" si="38">O$11</f>
        <v>UD1</v>
      </c>
      <c r="AF84" s="144" t="str">
        <f t="shared" ref="AF84" si="39">P$11</f>
        <v>UD2</v>
      </c>
      <c r="AG84" s="140"/>
      <c r="AH84" s="140"/>
      <c r="AI84" s="140"/>
      <c r="AJ84" s="140"/>
      <c r="AK84" s="140"/>
      <c r="AL84" s="140"/>
      <c r="AM84" s="140"/>
      <c r="AN84" s="140"/>
      <c r="AO84" s="140"/>
      <c r="AP84" s="140"/>
      <c r="AQ84" s="140"/>
      <c r="AR84" s="140"/>
      <c r="AS84" s="140"/>
      <c r="AT84" s="140"/>
      <c r="AU84" s="140"/>
      <c r="AV84" s="140"/>
      <c r="AW84" s="140"/>
      <c r="AX84" s="140"/>
      <c r="AY84" s="140"/>
    </row>
    <row r="85" spans="1:51" s="3" customFormat="1" x14ac:dyDescent="0.25">
      <c r="A85" s="221">
        <v>1</v>
      </c>
      <c r="B85" s="514" t="s">
        <v>52</v>
      </c>
      <c r="C85" s="514"/>
      <c r="D85" s="514"/>
      <c r="E85" s="514"/>
      <c r="F85" s="515"/>
      <c r="G85" s="110"/>
      <c r="H85" s="110"/>
      <c r="I85" s="110"/>
      <c r="J85" s="110"/>
      <c r="K85" s="110"/>
      <c r="L85" s="110"/>
      <c r="M85" s="110"/>
      <c r="N85" s="110"/>
      <c r="O85" s="109"/>
      <c r="P85" s="110"/>
      <c r="Q85" s="136">
        <f t="shared" ref="Q85:Q119" si="40">SUM(G85:P85)</f>
        <v>0</v>
      </c>
      <c r="R85" s="430"/>
      <c r="S85" s="431"/>
      <c r="T85" s="142"/>
      <c r="U85" s="140"/>
      <c r="V85" s="140"/>
      <c r="W85" s="146">
        <f>G84*'SRC Rates'!$F$25</f>
        <v>0</v>
      </c>
      <c r="X85" s="146">
        <f>H84*'SRC Rates'!$F$31</f>
        <v>0</v>
      </c>
      <c r="Y85" s="381">
        <f>I84*'SRC Rates'!$F$45</f>
        <v>0</v>
      </c>
      <c r="Z85" s="381">
        <f>J84*'SRC Rates'!$F$59</f>
        <v>0</v>
      </c>
      <c r="AA85" s="381">
        <f>K84*'SRC Rates'!$F$73</f>
        <v>0</v>
      </c>
      <c r="AB85" s="381">
        <f>L84*'SRC Rates'!$F$87</f>
        <v>0</v>
      </c>
      <c r="AC85" s="381">
        <f>M84*'SRC Rates'!$F$101</f>
        <v>0</v>
      </c>
      <c r="AD85" s="381">
        <f>N84*'SRC Rates'!$F$115</f>
        <v>0</v>
      </c>
      <c r="AE85" s="381">
        <f>O84*'SRC Rates'!$F$129</f>
        <v>0</v>
      </c>
      <c r="AF85" s="381">
        <f>P84*'SRC Rates'!$F$143</f>
        <v>0</v>
      </c>
      <c r="AG85" s="140"/>
      <c r="AH85" s="140"/>
      <c r="AI85" s="140"/>
      <c r="AJ85" s="140"/>
      <c r="AK85" s="140"/>
      <c r="AL85" s="140"/>
      <c r="AM85" s="140"/>
      <c r="AN85" s="140"/>
      <c r="AO85" s="140"/>
      <c r="AP85" s="140"/>
      <c r="AQ85" s="140"/>
      <c r="AR85" s="140"/>
      <c r="AS85" s="140"/>
      <c r="AT85" s="140"/>
      <c r="AU85" s="140"/>
      <c r="AV85" s="140"/>
      <c r="AW85" s="140"/>
      <c r="AX85" s="140"/>
      <c r="AY85" s="140"/>
    </row>
    <row r="86" spans="1:51" s="3" customFormat="1" x14ac:dyDescent="0.25">
      <c r="A86" s="221"/>
      <c r="B86" s="514"/>
      <c r="C86" s="514"/>
      <c r="D86" s="514"/>
      <c r="E86" s="514"/>
      <c r="F86" s="514"/>
      <c r="G86" s="110"/>
      <c r="H86" s="110"/>
      <c r="I86" s="110"/>
      <c r="J86" s="110"/>
      <c r="K86" s="110"/>
      <c r="L86" s="110"/>
      <c r="M86" s="110"/>
      <c r="N86" s="110"/>
      <c r="O86" s="109"/>
      <c r="P86" s="110"/>
      <c r="Q86" s="136">
        <f t="shared" si="40"/>
        <v>0</v>
      </c>
      <c r="R86" s="432"/>
      <c r="S86" s="433"/>
      <c r="T86" s="142"/>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row>
    <row r="87" spans="1:51" s="3" customFormat="1" x14ac:dyDescent="0.25">
      <c r="A87" s="221"/>
      <c r="B87" s="514"/>
      <c r="C87" s="514"/>
      <c r="D87" s="514"/>
      <c r="E87" s="514"/>
      <c r="F87" s="514"/>
      <c r="G87" s="110"/>
      <c r="H87" s="110"/>
      <c r="I87" s="110"/>
      <c r="J87" s="110"/>
      <c r="K87" s="110"/>
      <c r="L87" s="110"/>
      <c r="M87" s="110"/>
      <c r="N87" s="110"/>
      <c r="O87" s="109"/>
      <c r="P87" s="110"/>
      <c r="Q87" s="137">
        <f t="shared" si="40"/>
        <v>0</v>
      </c>
      <c r="R87" s="432"/>
      <c r="S87" s="433"/>
      <c r="T87" s="142"/>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row>
    <row r="88" spans="1:51" s="3" customFormat="1" x14ac:dyDescent="0.25">
      <c r="A88" s="221"/>
      <c r="B88" s="514"/>
      <c r="C88" s="514"/>
      <c r="D88" s="514"/>
      <c r="E88" s="514"/>
      <c r="F88" s="514"/>
      <c r="G88" s="110"/>
      <c r="H88" s="110"/>
      <c r="I88" s="110"/>
      <c r="J88" s="110"/>
      <c r="K88" s="110"/>
      <c r="L88" s="110"/>
      <c r="M88" s="110"/>
      <c r="N88" s="110"/>
      <c r="O88" s="109"/>
      <c r="P88" s="110"/>
      <c r="Q88" s="136">
        <f t="shared" si="40"/>
        <v>0</v>
      </c>
      <c r="R88" s="432"/>
      <c r="S88" s="433"/>
      <c r="T88" s="142"/>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row>
    <row r="89" spans="1:51" s="3" customFormat="1" x14ac:dyDescent="0.25">
      <c r="A89" s="221"/>
      <c r="B89" s="514"/>
      <c r="C89" s="514"/>
      <c r="D89" s="514"/>
      <c r="E89" s="514"/>
      <c r="F89" s="514"/>
      <c r="G89" s="110"/>
      <c r="H89" s="110"/>
      <c r="I89" s="110"/>
      <c r="J89" s="110"/>
      <c r="K89" s="110"/>
      <c r="L89" s="110"/>
      <c r="M89" s="110"/>
      <c r="N89" s="110"/>
      <c r="O89" s="109"/>
      <c r="P89" s="110"/>
      <c r="Q89" s="137">
        <f t="shared" si="40"/>
        <v>0</v>
      </c>
      <c r="R89" s="432"/>
      <c r="S89" s="433"/>
      <c r="T89" s="142"/>
      <c r="U89" s="140"/>
      <c r="V89" s="140"/>
      <c r="W89" s="142"/>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row>
    <row r="90" spans="1:51" s="3" customFormat="1" x14ac:dyDescent="0.25">
      <c r="A90" s="221"/>
      <c r="B90" s="514"/>
      <c r="C90" s="514"/>
      <c r="D90" s="514"/>
      <c r="E90" s="514"/>
      <c r="F90" s="514"/>
      <c r="G90" s="110"/>
      <c r="H90" s="110"/>
      <c r="I90" s="110"/>
      <c r="J90" s="110"/>
      <c r="K90" s="110"/>
      <c r="L90" s="110"/>
      <c r="M90" s="110"/>
      <c r="N90" s="110"/>
      <c r="O90" s="109"/>
      <c r="P90" s="110"/>
      <c r="Q90" s="136">
        <f t="shared" si="40"/>
        <v>0</v>
      </c>
      <c r="R90" s="432"/>
      <c r="S90" s="433"/>
      <c r="T90" s="142"/>
      <c r="U90" s="140"/>
      <c r="V90" s="140"/>
      <c r="W90" s="142"/>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row>
    <row r="91" spans="1:51" s="3" customFormat="1" x14ac:dyDescent="0.25">
      <c r="A91" s="220"/>
      <c r="B91" s="514"/>
      <c r="C91" s="514"/>
      <c r="D91" s="514"/>
      <c r="E91" s="514"/>
      <c r="F91" s="514"/>
      <c r="G91" s="110"/>
      <c r="H91" s="110"/>
      <c r="I91" s="110"/>
      <c r="J91" s="110"/>
      <c r="K91" s="110"/>
      <c r="L91" s="110"/>
      <c r="M91" s="110"/>
      <c r="N91" s="110"/>
      <c r="O91" s="109"/>
      <c r="P91" s="110"/>
      <c r="Q91" s="137">
        <f t="shared" si="40"/>
        <v>0</v>
      </c>
      <c r="R91" s="432"/>
      <c r="S91" s="433"/>
      <c r="T91" s="142"/>
      <c r="U91" s="140"/>
      <c r="V91" s="140"/>
      <c r="W91" s="142"/>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row>
    <row r="92" spans="1:51" s="3" customFormat="1" x14ac:dyDescent="0.25">
      <c r="A92" s="220"/>
      <c r="B92" s="514"/>
      <c r="C92" s="514"/>
      <c r="D92" s="514"/>
      <c r="E92" s="514"/>
      <c r="F92" s="514"/>
      <c r="G92" s="110"/>
      <c r="H92" s="110"/>
      <c r="I92" s="110"/>
      <c r="J92" s="110"/>
      <c r="K92" s="110"/>
      <c r="L92" s="110"/>
      <c r="M92" s="110"/>
      <c r="N92" s="110"/>
      <c r="O92" s="109"/>
      <c r="P92" s="110"/>
      <c r="Q92" s="136">
        <f t="shared" si="40"/>
        <v>0</v>
      </c>
      <c r="R92" s="432"/>
      <c r="S92" s="433"/>
      <c r="T92" s="142"/>
      <c r="U92" s="140"/>
      <c r="V92" s="140"/>
      <c r="W92" s="142"/>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row>
    <row r="93" spans="1:51" s="3" customFormat="1" x14ac:dyDescent="0.25">
      <c r="A93" s="220"/>
      <c r="B93" s="514"/>
      <c r="C93" s="514"/>
      <c r="D93" s="514"/>
      <c r="E93" s="514"/>
      <c r="F93" s="514"/>
      <c r="G93" s="110"/>
      <c r="H93" s="110"/>
      <c r="I93" s="110"/>
      <c r="J93" s="110"/>
      <c r="K93" s="110"/>
      <c r="L93" s="110"/>
      <c r="M93" s="110"/>
      <c r="N93" s="110"/>
      <c r="O93" s="109"/>
      <c r="P93" s="110"/>
      <c r="Q93" s="137">
        <f t="shared" si="40"/>
        <v>0</v>
      </c>
      <c r="R93" s="432"/>
      <c r="S93" s="433"/>
      <c r="T93" s="142"/>
      <c r="U93" s="140"/>
      <c r="V93" s="140"/>
      <c r="W93" s="142"/>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row>
    <row r="94" spans="1:51" s="3" customFormat="1" x14ac:dyDescent="0.25">
      <c r="A94" s="220"/>
      <c r="B94" s="514"/>
      <c r="C94" s="514"/>
      <c r="D94" s="514"/>
      <c r="E94" s="514"/>
      <c r="F94" s="514"/>
      <c r="G94" s="110"/>
      <c r="H94" s="110"/>
      <c r="I94" s="110"/>
      <c r="J94" s="110"/>
      <c r="K94" s="110"/>
      <c r="L94" s="110"/>
      <c r="M94" s="110"/>
      <c r="N94" s="110"/>
      <c r="O94" s="109"/>
      <c r="P94" s="110"/>
      <c r="Q94" s="136">
        <f t="shared" si="40"/>
        <v>0</v>
      </c>
      <c r="R94" s="432"/>
      <c r="S94" s="433"/>
      <c r="T94" s="142"/>
      <c r="U94" s="140"/>
      <c r="V94" s="140"/>
      <c r="W94" s="142"/>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row>
    <row r="95" spans="1:51" s="3" customFormat="1" x14ac:dyDescent="0.25">
      <c r="A95" s="220"/>
      <c r="B95" s="514"/>
      <c r="C95" s="514"/>
      <c r="D95" s="514"/>
      <c r="E95" s="514"/>
      <c r="F95" s="514"/>
      <c r="G95" s="110"/>
      <c r="H95" s="110"/>
      <c r="I95" s="110"/>
      <c r="J95" s="110"/>
      <c r="K95" s="110"/>
      <c r="L95" s="110"/>
      <c r="M95" s="110"/>
      <c r="N95" s="110"/>
      <c r="O95" s="109"/>
      <c r="P95" s="110"/>
      <c r="Q95" s="137">
        <f t="shared" si="40"/>
        <v>0</v>
      </c>
      <c r="R95" s="432"/>
      <c r="S95" s="433"/>
      <c r="T95" s="142"/>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row>
    <row r="96" spans="1:51" s="3" customFormat="1" x14ac:dyDescent="0.25">
      <c r="A96" s="220"/>
      <c r="B96" s="514"/>
      <c r="C96" s="514"/>
      <c r="D96" s="514"/>
      <c r="E96" s="514"/>
      <c r="F96" s="514"/>
      <c r="G96" s="110"/>
      <c r="H96" s="110"/>
      <c r="I96" s="110"/>
      <c r="J96" s="110"/>
      <c r="K96" s="110"/>
      <c r="L96" s="110"/>
      <c r="M96" s="110"/>
      <c r="N96" s="110"/>
      <c r="O96" s="109"/>
      <c r="P96" s="110"/>
      <c r="Q96" s="136">
        <f t="shared" si="40"/>
        <v>0</v>
      </c>
      <c r="R96" s="432"/>
      <c r="S96" s="433"/>
      <c r="T96" s="142"/>
      <c r="U96" s="140"/>
      <c r="V96" s="140"/>
      <c r="W96" s="140"/>
      <c r="X96" s="145"/>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row>
    <row r="97" spans="1:51" s="3" customFormat="1" x14ac:dyDescent="0.25">
      <c r="A97" s="220"/>
      <c r="B97" s="514"/>
      <c r="C97" s="514"/>
      <c r="D97" s="514"/>
      <c r="E97" s="514"/>
      <c r="F97" s="514"/>
      <c r="G97" s="110"/>
      <c r="H97" s="110"/>
      <c r="I97" s="110"/>
      <c r="J97" s="110"/>
      <c r="K97" s="110"/>
      <c r="L97" s="110"/>
      <c r="M97" s="110"/>
      <c r="N97" s="110"/>
      <c r="O97" s="109"/>
      <c r="P97" s="110"/>
      <c r="Q97" s="137">
        <f t="shared" si="40"/>
        <v>0</v>
      </c>
      <c r="R97" s="432"/>
      <c r="S97" s="433"/>
      <c r="T97" s="142"/>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row>
    <row r="98" spans="1:51" s="3" customFormat="1" x14ac:dyDescent="0.25">
      <c r="A98" s="220"/>
      <c r="B98" s="514"/>
      <c r="C98" s="514"/>
      <c r="D98" s="514"/>
      <c r="E98" s="514"/>
      <c r="F98" s="514"/>
      <c r="G98" s="110"/>
      <c r="H98" s="110"/>
      <c r="I98" s="110"/>
      <c r="J98" s="110"/>
      <c r="K98" s="110"/>
      <c r="L98" s="110"/>
      <c r="M98" s="110"/>
      <c r="N98" s="110"/>
      <c r="O98" s="109"/>
      <c r="P98" s="110"/>
      <c r="Q98" s="136">
        <f t="shared" si="40"/>
        <v>0</v>
      </c>
      <c r="R98" s="432"/>
      <c r="S98" s="433"/>
      <c r="T98" s="142"/>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row>
    <row r="99" spans="1:51" s="3" customFormat="1" x14ac:dyDescent="0.25">
      <c r="A99" s="220"/>
      <c r="B99" s="514"/>
      <c r="C99" s="514"/>
      <c r="D99" s="514"/>
      <c r="E99" s="514"/>
      <c r="F99" s="514"/>
      <c r="G99" s="110"/>
      <c r="H99" s="110"/>
      <c r="I99" s="110"/>
      <c r="J99" s="110"/>
      <c r="K99" s="110"/>
      <c r="L99" s="110"/>
      <c r="M99" s="110"/>
      <c r="N99" s="110"/>
      <c r="O99" s="109"/>
      <c r="P99" s="110"/>
      <c r="Q99" s="137">
        <f t="shared" si="40"/>
        <v>0</v>
      </c>
      <c r="R99" s="432"/>
      <c r="S99" s="433"/>
      <c r="T99" s="142"/>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row>
    <row r="100" spans="1:51" s="3" customFormat="1" x14ac:dyDescent="0.25">
      <c r="A100" s="220"/>
      <c r="B100" s="514"/>
      <c r="C100" s="514"/>
      <c r="D100" s="514"/>
      <c r="E100" s="514"/>
      <c r="F100" s="514"/>
      <c r="G100" s="110"/>
      <c r="H100" s="110"/>
      <c r="I100" s="110"/>
      <c r="J100" s="110"/>
      <c r="K100" s="110"/>
      <c r="L100" s="110"/>
      <c r="M100" s="110"/>
      <c r="N100" s="110"/>
      <c r="O100" s="109"/>
      <c r="P100" s="110"/>
      <c r="Q100" s="136">
        <f t="shared" si="40"/>
        <v>0</v>
      </c>
      <c r="R100" s="432"/>
      <c r="S100" s="433"/>
      <c r="T100" s="142"/>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row>
    <row r="101" spans="1:51" s="3" customFormat="1" x14ac:dyDescent="0.25">
      <c r="A101" s="220"/>
      <c r="B101" s="514"/>
      <c r="C101" s="514"/>
      <c r="D101" s="514"/>
      <c r="E101" s="514"/>
      <c r="F101" s="514"/>
      <c r="G101" s="110"/>
      <c r="H101" s="110"/>
      <c r="I101" s="110"/>
      <c r="J101" s="110"/>
      <c r="K101" s="110"/>
      <c r="L101" s="110"/>
      <c r="M101" s="110"/>
      <c r="N101" s="110"/>
      <c r="O101" s="109"/>
      <c r="P101" s="110"/>
      <c r="Q101" s="137">
        <f t="shared" si="40"/>
        <v>0</v>
      </c>
      <c r="R101" s="432"/>
      <c r="S101" s="433"/>
      <c r="T101" s="142"/>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row>
    <row r="102" spans="1:51" s="3" customFormat="1" x14ac:dyDescent="0.25">
      <c r="A102" s="220"/>
      <c r="B102" s="514"/>
      <c r="C102" s="514"/>
      <c r="D102" s="514"/>
      <c r="E102" s="514"/>
      <c r="F102" s="514"/>
      <c r="G102" s="110"/>
      <c r="H102" s="110"/>
      <c r="I102" s="110"/>
      <c r="J102" s="110"/>
      <c r="K102" s="110"/>
      <c r="L102" s="110"/>
      <c r="M102" s="110"/>
      <c r="N102" s="110"/>
      <c r="O102" s="109"/>
      <c r="P102" s="110"/>
      <c r="Q102" s="136">
        <f t="shared" si="40"/>
        <v>0</v>
      </c>
      <c r="R102" s="432"/>
      <c r="S102" s="433"/>
      <c r="T102" s="142"/>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row>
    <row r="103" spans="1:51" s="3" customFormat="1" x14ac:dyDescent="0.25">
      <c r="A103" s="220"/>
      <c r="B103" s="514"/>
      <c r="C103" s="514"/>
      <c r="D103" s="514"/>
      <c r="E103" s="514"/>
      <c r="F103" s="514"/>
      <c r="G103" s="110"/>
      <c r="H103" s="110"/>
      <c r="I103" s="110"/>
      <c r="J103" s="110"/>
      <c r="K103" s="110"/>
      <c r="L103" s="110"/>
      <c r="M103" s="110"/>
      <c r="N103" s="110"/>
      <c r="O103" s="109"/>
      <c r="P103" s="110"/>
      <c r="Q103" s="137">
        <f t="shared" si="40"/>
        <v>0</v>
      </c>
      <c r="R103" s="432"/>
      <c r="S103" s="433"/>
      <c r="T103" s="142"/>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row>
    <row r="104" spans="1:51" s="3" customFormat="1" x14ac:dyDescent="0.25">
      <c r="A104" s="220"/>
      <c r="B104" s="514"/>
      <c r="C104" s="514"/>
      <c r="D104" s="514"/>
      <c r="E104" s="514"/>
      <c r="F104" s="514"/>
      <c r="G104" s="110"/>
      <c r="H104" s="110"/>
      <c r="I104" s="110"/>
      <c r="J104" s="110"/>
      <c r="K104" s="110"/>
      <c r="L104" s="110"/>
      <c r="M104" s="110"/>
      <c r="N104" s="110"/>
      <c r="O104" s="109"/>
      <c r="P104" s="110"/>
      <c r="Q104" s="136">
        <f t="shared" si="40"/>
        <v>0</v>
      </c>
      <c r="R104" s="432"/>
      <c r="S104" s="433"/>
      <c r="T104" s="142"/>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row>
    <row r="105" spans="1:51" s="3" customFormat="1" x14ac:dyDescent="0.25">
      <c r="A105" s="220"/>
      <c r="B105" s="514"/>
      <c r="C105" s="514"/>
      <c r="D105" s="514"/>
      <c r="E105" s="514"/>
      <c r="F105" s="514"/>
      <c r="G105" s="110"/>
      <c r="H105" s="110"/>
      <c r="I105" s="110"/>
      <c r="J105" s="110"/>
      <c r="K105" s="110"/>
      <c r="L105" s="110"/>
      <c r="M105" s="110"/>
      <c r="N105" s="110"/>
      <c r="O105" s="109"/>
      <c r="P105" s="110"/>
      <c r="Q105" s="137">
        <f t="shared" si="40"/>
        <v>0</v>
      </c>
      <c r="R105" s="432"/>
      <c r="S105" s="433"/>
      <c r="T105" s="142"/>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row>
    <row r="106" spans="1:51" s="3" customFormat="1" x14ac:dyDescent="0.25">
      <c r="A106" s="220"/>
      <c r="B106" s="514"/>
      <c r="C106" s="514"/>
      <c r="D106" s="514"/>
      <c r="E106" s="514"/>
      <c r="F106" s="514"/>
      <c r="G106" s="110"/>
      <c r="H106" s="110"/>
      <c r="I106" s="110"/>
      <c r="J106" s="110"/>
      <c r="K106" s="110"/>
      <c r="L106" s="110"/>
      <c r="M106" s="110"/>
      <c r="N106" s="110"/>
      <c r="O106" s="109"/>
      <c r="P106" s="110"/>
      <c r="Q106" s="136">
        <f t="shared" si="40"/>
        <v>0</v>
      </c>
      <c r="R106" s="432"/>
      <c r="S106" s="433"/>
      <c r="T106" s="142"/>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row>
    <row r="107" spans="1:51" s="3" customFormat="1" x14ac:dyDescent="0.25">
      <c r="A107" s="220"/>
      <c r="B107" s="514"/>
      <c r="C107" s="514"/>
      <c r="D107" s="514"/>
      <c r="E107" s="514"/>
      <c r="F107" s="514"/>
      <c r="G107" s="110"/>
      <c r="H107" s="110"/>
      <c r="I107" s="110"/>
      <c r="J107" s="110"/>
      <c r="K107" s="110"/>
      <c r="L107" s="110"/>
      <c r="M107" s="110"/>
      <c r="N107" s="110"/>
      <c r="O107" s="109"/>
      <c r="P107" s="110"/>
      <c r="Q107" s="137">
        <f t="shared" si="40"/>
        <v>0</v>
      </c>
      <c r="R107" s="432"/>
      <c r="S107" s="433"/>
      <c r="T107" s="142"/>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row>
    <row r="108" spans="1:51" s="3" customFormat="1" x14ac:dyDescent="0.25">
      <c r="A108" s="221"/>
      <c r="B108" s="514"/>
      <c r="C108" s="514"/>
      <c r="D108" s="514"/>
      <c r="E108" s="514"/>
      <c r="F108" s="514"/>
      <c r="G108" s="110"/>
      <c r="H108" s="110"/>
      <c r="I108" s="110"/>
      <c r="J108" s="110"/>
      <c r="K108" s="110"/>
      <c r="L108" s="110"/>
      <c r="M108" s="110"/>
      <c r="N108" s="110"/>
      <c r="O108" s="109"/>
      <c r="P108" s="110"/>
      <c r="Q108" s="136">
        <f t="shared" si="40"/>
        <v>0</v>
      </c>
      <c r="R108" s="432"/>
      <c r="S108" s="433"/>
      <c r="T108" s="142"/>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row>
    <row r="109" spans="1:51" s="3" customFormat="1" x14ac:dyDescent="0.25">
      <c r="A109" s="221"/>
      <c r="B109" s="514"/>
      <c r="C109" s="514"/>
      <c r="D109" s="514"/>
      <c r="E109" s="514"/>
      <c r="F109" s="514"/>
      <c r="G109" s="110"/>
      <c r="H109" s="110"/>
      <c r="I109" s="110"/>
      <c r="J109" s="110"/>
      <c r="K109" s="110"/>
      <c r="L109" s="110"/>
      <c r="M109" s="110"/>
      <c r="N109" s="110"/>
      <c r="O109" s="109"/>
      <c r="P109" s="110"/>
      <c r="Q109" s="137">
        <f t="shared" si="40"/>
        <v>0</v>
      </c>
      <c r="R109" s="432"/>
      <c r="S109" s="433"/>
      <c r="T109" s="142"/>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row>
    <row r="110" spans="1:51" s="3" customFormat="1" x14ac:dyDescent="0.25">
      <c r="A110" s="221"/>
      <c r="B110" s="514"/>
      <c r="C110" s="514"/>
      <c r="D110" s="514"/>
      <c r="E110" s="514"/>
      <c r="F110" s="514"/>
      <c r="G110" s="110"/>
      <c r="H110" s="110"/>
      <c r="I110" s="110"/>
      <c r="J110" s="110"/>
      <c r="K110" s="110"/>
      <c r="L110" s="110"/>
      <c r="M110" s="110"/>
      <c r="N110" s="110"/>
      <c r="O110" s="109"/>
      <c r="P110" s="110"/>
      <c r="Q110" s="136">
        <f t="shared" si="40"/>
        <v>0</v>
      </c>
      <c r="R110" s="432"/>
      <c r="S110" s="433"/>
      <c r="T110" s="142"/>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row>
    <row r="111" spans="1:51" s="3" customFormat="1" x14ac:dyDescent="0.25">
      <c r="A111" s="220"/>
      <c r="B111" s="514"/>
      <c r="C111" s="514"/>
      <c r="D111" s="514"/>
      <c r="E111" s="514"/>
      <c r="F111" s="514"/>
      <c r="G111" s="110"/>
      <c r="H111" s="110"/>
      <c r="I111" s="110"/>
      <c r="J111" s="110"/>
      <c r="K111" s="110"/>
      <c r="L111" s="110"/>
      <c r="M111" s="110"/>
      <c r="N111" s="110"/>
      <c r="O111" s="109"/>
      <c r="P111" s="110"/>
      <c r="Q111" s="137">
        <f t="shared" si="40"/>
        <v>0</v>
      </c>
      <c r="R111" s="432"/>
      <c r="S111" s="433"/>
      <c r="T111" s="142"/>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row>
    <row r="112" spans="1:51" s="3" customFormat="1" x14ac:dyDescent="0.25">
      <c r="A112" s="220"/>
      <c r="B112" s="514"/>
      <c r="C112" s="514"/>
      <c r="D112" s="514"/>
      <c r="E112" s="514"/>
      <c r="F112" s="514"/>
      <c r="G112" s="110"/>
      <c r="H112" s="110"/>
      <c r="I112" s="110"/>
      <c r="J112" s="110"/>
      <c r="K112" s="110"/>
      <c r="L112" s="110"/>
      <c r="M112" s="110"/>
      <c r="N112" s="110"/>
      <c r="O112" s="109"/>
      <c r="P112" s="110"/>
      <c r="Q112" s="136">
        <f t="shared" si="40"/>
        <v>0</v>
      </c>
      <c r="R112" s="432"/>
      <c r="S112" s="433"/>
      <c r="T112" s="142"/>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row>
    <row r="113" spans="1:51" s="3" customFormat="1" x14ac:dyDescent="0.25">
      <c r="A113" s="220"/>
      <c r="B113" s="514"/>
      <c r="C113" s="514"/>
      <c r="D113" s="514"/>
      <c r="E113" s="514"/>
      <c r="F113" s="514"/>
      <c r="G113" s="110"/>
      <c r="H113" s="110"/>
      <c r="I113" s="110"/>
      <c r="J113" s="110"/>
      <c r="K113" s="110"/>
      <c r="L113" s="110"/>
      <c r="M113" s="110"/>
      <c r="N113" s="110"/>
      <c r="O113" s="109"/>
      <c r="P113" s="110"/>
      <c r="Q113" s="137">
        <f t="shared" si="40"/>
        <v>0</v>
      </c>
      <c r="R113" s="432"/>
      <c r="S113" s="433"/>
      <c r="T113" s="142"/>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row>
    <row r="114" spans="1:51" s="3" customFormat="1" x14ac:dyDescent="0.25">
      <c r="A114" s="220"/>
      <c r="B114" s="514"/>
      <c r="C114" s="514"/>
      <c r="D114" s="514"/>
      <c r="E114" s="514"/>
      <c r="F114" s="514"/>
      <c r="G114" s="110"/>
      <c r="H114" s="110"/>
      <c r="I114" s="110"/>
      <c r="J114" s="110"/>
      <c r="K114" s="110"/>
      <c r="L114" s="110"/>
      <c r="M114" s="110"/>
      <c r="N114" s="110"/>
      <c r="O114" s="109"/>
      <c r="P114" s="110"/>
      <c r="Q114" s="136">
        <f t="shared" si="40"/>
        <v>0</v>
      </c>
      <c r="R114" s="432"/>
      <c r="S114" s="433"/>
      <c r="T114" s="142"/>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row>
    <row r="115" spans="1:51" s="3" customFormat="1" x14ac:dyDescent="0.25">
      <c r="A115" s="220"/>
      <c r="B115" s="514"/>
      <c r="C115" s="514"/>
      <c r="D115" s="514"/>
      <c r="E115" s="514"/>
      <c r="F115" s="514"/>
      <c r="G115" s="110"/>
      <c r="H115" s="110"/>
      <c r="I115" s="110"/>
      <c r="J115" s="110"/>
      <c r="K115" s="110"/>
      <c r="L115" s="110"/>
      <c r="M115" s="110"/>
      <c r="N115" s="110"/>
      <c r="O115" s="109"/>
      <c r="P115" s="110"/>
      <c r="Q115" s="137">
        <f t="shared" si="40"/>
        <v>0</v>
      </c>
      <c r="R115" s="432"/>
      <c r="S115" s="433"/>
      <c r="T115" s="142"/>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row>
    <row r="116" spans="1:51" s="3" customFormat="1" x14ac:dyDescent="0.25">
      <c r="A116" s="220"/>
      <c r="B116" s="514"/>
      <c r="C116" s="514"/>
      <c r="D116" s="514"/>
      <c r="E116" s="514"/>
      <c r="F116" s="514"/>
      <c r="G116" s="110"/>
      <c r="H116" s="110"/>
      <c r="I116" s="110"/>
      <c r="J116" s="110"/>
      <c r="K116" s="110"/>
      <c r="L116" s="110"/>
      <c r="M116" s="110"/>
      <c r="N116" s="110"/>
      <c r="O116" s="109"/>
      <c r="P116" s="110"/>
      <c r="Q116" s="136">
        <f t="shared" si="40"/>
        <v>0</v>
      </c>
      <c r="R116" s="432"/>
      <c r="S116" s="433"/>
      <c r="T116" s="142"/>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row>
    <row r="117" spans="1:51" s="3" customFormat="1" x14ac:dyDescent="0.25">
      <c r="A117" s="220"/>
      <c r="B117" s="514"/>
      <c r="C117" s="514"/>
      <c r="D117" s="514"/>
      <c r="E117" s="514"/>
      <c r="F117" s="514"/>
      <c r="G117" s="110"/>
      <c r="H117" s="110"/>
      <c r="I117" s="110"/>
      <c r="J117" s="110"/>
      <c r="K117" s="110"/>
      <c r="L117" s="110"/>
      <c r="M117" s="110"/>
      <c r="N117" s="110"/>
      <c r="O117" s="109"/>
      <c r="P117" s="110"/>
      <c r="Q117" s="137">
        <f t="shared" si="40"/>
        <v>0</v>
      </c>
      <c r="R117" s="432"/>
      <c r="S117" s="433"/>
      <c r="T117" s="142"/>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row>
    <row r="118" spans="1:51" s="3" customFormat="1" x14ac:dyDescent="0.25">
      <c r="A118" s="220"/>
      <c r="B118" s="514"/>
      <c r="C118" s="514"/>
      <c r="D118" s="514"/>
      <c r="E118" s="514"/>
      <c r="F118" s="514"/>
      <c r="G118" s="110"/>
      <c r="H118" s="110"/>
      <c r="I118" s="110"/>
      <c r="J118" s="110"/>
      <c r="K118" s="110"/>
      <c r="L118" s="110"/>
      <c r="M118" s="110"/>
      <c r="N118" s="110"/>
      <c r="O118" s="109"/>
      <c r="P118" s="110"/>
      <c r="Q118" s="136">
        <f t="shared" si="40"/>
        <v>0</v>
      </c>
      <c r="R118" s="432"/>
      <c r="S118" s="433"/>
      <c r="T118" s="142"/>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row>
    <row r="119" spans="1:51" s="3" customFormat="1" ht="15.6" thickBot="1" x14ac:dyDescent="0.3">
      <c r="A119" s="222"/>
      <c r="B119" s="535"/>
      <c r="C119" s="535"/>
      <c r="D119" s="535"/>
      <c r="E119" s="535"/>
      <c r="F119" s="535"/>
      <c r="G119" s="139"/>
      <c r="H119" s="139"/>
      <c r="I119" s="139"/>
      <c r="J119" s="139"/>
      <c r="K119" s="139"/>
      <c r="L119" s="139"/>
      <c r="M119" s="139"/>
      <c r="N119" s="139"/>
      <c r="O119" s="166"/>
      <c r="P119" s="139"/>
      <c r="Q119" s="167">
        <f t="shared" si="40"/>
        <v>0</v>
      </c>
      <c r="R119" s="434"/>
      <c r="S119" s="435"/>
      <c r="T119" s="142"/>
      <c r="U119" s="140"/>
      <c r="V119" s="140"/>
      <c r="W119" s="144"/>
      <c r="X119" s="144"/>
      <c r="Y119" s="144"/>
      <c r="Z119" s="144"/>
      <c r="AA119" s="144"/>
      <c r="AB119" s="144"/>
      <c r="AC119" s="144"/>
      <c r="AD119" s="144"/>
      <c r="AE119" s="144"/>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row>
    <row r="120" spans="1:51" s="3" customFormat="1" ht="15" customHeight="1" thickBot="1" x14ac:dyDescent="0.3">
      <c r="A120" s="518" t="s">
        <v>63</v>
      </c>
      <c r="B120" s="519"/>
      <c r="C120" s="519"/>
      <c r="D120" s="519"/>
      <c r="E120" s="519"/>
      <c r="F120" s="520"/>
      <c r="G120" s="108">
        <f>ROUND(SUM(G121:G155),2)</f>
        <v>0</v>
      </c>
      <c r="H120" s="108">
        <f t="shared" ref="H120" si="41">ROUND(SUM(H121:H155),2)</f>
        <v>0</v>
      </c>
      <c r="I120" s="108">
        <f t="shared" ref="I120" si="42">ROUND(SUM(I121:I155),2)</f>
        <v>0</v>
      </c>
      <c r="J120" s="108">
        <f t="shared" ref="J120" si="43">ROUND(SUM(J121:J155),2)</f>
        <v>0</v>
      </c>
      <c r="K120" s="108">
        <f t="shared" ref="K120" si="44">ROUND(SUM(K121:K155),2)</f>
        <v>0</v>
      </c>
      <c r="L120" s="108">
        <f t="shared" ref="L120" si="45">ROUND(SUM(L121:L155),2)</f>
        <v>0</v>
      </c>
      <c r="M120" s="108">
        <f t="shared" ref="M120" si="46">ROUND(SUM(M121:M155),2)</f>
        <v>0</v>
      </c>
      <c r="N120" s="108">
        <f t="shared" ref="N120" si="47">ROUND(SUM(N121:N155),2)</f>
        <v>0</v>
      </c>
      <c r="O120" s="108">
        <f t="shared" ref="O120" si="48">ROUND(SUM(O121:O155),2)</f>
        <v>0</v>
      </c>
      <c r="P120" s="108">
        <f t="shared" ref="P120" si="49">ROUND(SUM(P121:P155),2)</f>
        <v>0</v>
      </c>
      <c r="Q120" s="63">
        <f>SUM(G120:P120)</f>
        <v>0</v>
      </c>
      <c r="R120" s="428"/>
      <c r="S120" s="429">
        <f>SUM(S121:S155)</f>
        <v>0</v>
      </c>
      <c r="T120" s="142"/>
      <c r="U120" s="140"/>
      <c r="V120" s="149">
        <f>SUM(W121:AF121)</f>
        <v>0</v>
      </c>
      <c r="W120" s="144" t="str">
        <f>G$11</f>
        <v>PR</v>
      </c>
      <c r="X120" s="144" t="str">
        <f t="shared" ref="X120" si="50">H$11</f>
        <v>PM</v>
      </c>
      <c r="Y120" s="144" t="str">
        <f t="shared" ref="Y120" si="51">I$11</f>
        <v>SENG</v>
      </c>
      <c r="Z120" s="144" t="str">
        <f t="shared" ref="Z120" si="52">J$11</f>
        <v>ENG</v>
      </c>
      <c r="AA120" s="144" t="str">
        <f t="shared" ref="AA120" si="53">K$11</f>
        <v>SDES</v>
      </c>
      <c r="AB120" s="144" t="str">
        <f t="shared" ref="AB120" si="54">L$11</f>
        <v>DES</v>
      </c>
      <c r="AC120" s="144" t="str">
        <f t="shared" ref="AC120" si="55">M$11</f>
        <v>TECH</v>
      </c>
      <c r="AD120" s="144" t="str">
        <f t="shared" ref="AD120" si="56">N$11</f>
        <v>ADM</v>
      </c>
      <c r="AE120" s="144" t="str">
        <f t="shared" ref="AE120" si="57">O$11</f>
        <v>UD1</v>
      </c>
      <c r="AF120" s="144" t="str">
        <f t="shared" ref="AF120" si="58">P$11</f>
        <v>UD2</v>
      </c>
      <c r="AG120" s="140"/>
      <c r="AH120" s="140"/>
      <c r="AI120" s="140"/>
      <c r="AJ120" s="140"/>
      <c r="AK120" s="140"/>
      <c r="AL120" s="140"/>
      <c r="AM120" s="140"/>
      <c r="AN120" s="140"/>
      <c r="AO120" s="140"/>
      <c r="AP120" s="140"/>
      <c r="AQ120" s="140"/>
      <c r="AR120" s="140"/>
      <c r="AS120" s="140"/>
      <c r="AT120" s="140"/>
      <c r="AU120" s="140"/>
      <c r="AV120" s="140"/>
      <c r="AW120" s="140"/>
      <c r="AX120" s="140"/>
      <c r="AY120" s="140"/>
    </row>
    <row r="121" spans="1:51" s="3" customFormat="1" x14ac:dyDescent="0.25">
      <c r="A121" s="221"/>
      <c r="B121" s="514"/>
      <c r="C121" s="514"/>
      <c r="D121" s="514"/>
      <c r="E121" s="514"/>
      <c r="F121" s="514"/>
      <c r="G121" s="110"/>
      <c r="H121" s="110"/>
      <c r="I121" s="110"/>
      <c r="J121" s="110"/>
      <c r="K121" s="110"/>
      <c r="L121" s="110"/>
      <c r="M121" s="110"/>
      <c r="N121" s="110"/>
      <c r="O121" s="109"/>
      <c r="P121" s="110"/>
      <c r="Q121" s="136">
        <f t="shared" ref="Q121:Q155" si="59">SUM(G121:P121)</f>
        <v>0</v>
      </c>
      <c r="R121" s="430"/>
      <c r="S121" s="431"/>
      <c r="T121" s="142"/>
      <c r="U121" s="140"/>
      <c r="V121" s="140"/>
      <c r="W121" s="146">
        <f>G120*'SRC Rates'!$F$25</f>
        <v>0</v>
      </c>
      <c r="X121" s="146">
        <f>H120*'SRC Rates'!$F$31</f>
        <v>0</v>
      </c>
      <c r="Y121" s="381">
        <f>I120*'SRC Rates'!$F$45</f>
        <v>0</v>
      </c>
      <c r="Z121" s="381">
        <f>J120*'SRC Rates'!$F$59</f>
        <v>0</v>
      </c>
      <c r="AA121" s="381">
        <f>K120*'SRC Rates'!$F$73</f>
        <v>0</v>
      </c>
      <c r="AB121" s="381">
        <f>L120*'SRC Rates'!$F$87</f>
        <v>0</v>
      </c>
      <c r="AC121" s="381">
        <f>M120*'SRC Rates'!$F$101</f>
        <v>0</v>
      </c>
      <c r="AD121" s="381">
        <f>N120*'SRC Rates'!$F$115</f>
        <v>0</v>
      </c>
      <c r="AE121" s="381">
        <f>O120*'SRC Rates'!$F$129</f>
        <v>0</v>
      </c>
      <c r="AF121" s="381">
        <f>P120*'SRC Rates'!$F$143</f>
        <v>0</v>
      </c>
      <c r="AG121" s="140"/>
      <c r="AH121" s="140"/>
      <c r="AI121" s="140"/>
      <c r="AJ121" s="140"/>
      <c r="AK121" s="140"/>
      <c r="AL121" s="140"/>
      <c r="AM121" s="140"/>
      <c r="AN121" s="140"/>
      <c r="AO121" s="140"/>
      <c r="AP121" s="140"/>
      <c r="AQ121" s="140"/>
      <c r="AR121" s="140"/>
      <c r="AS121" s="140"/>
      <c r="AT121" s="140"/>
      <c r="AU121" s="140"/>
      <c r="AV121" s="140"/>
      <c r="AW121" s="140"/>
      <c r="AX121" s="140"/>
      <c r="AY121" s="140"/>
    </row>
    <row r="122" spans="1:51" s="3" customFormat="1" ht="15" customHeight="1" x14ac:dyDescent="0.25">
      <c r="A122" s="221"/>
      <c r="B122" s="514"/>
      <c r="C122" s="514"/>
      <c r="D122" s="514"/>
      <c r="E122" s="514"/>
      <c r="F122" s="514"/>
      <c r="G122" s="110"/>
      <c r="H122" s="110"/>
      <c r="I122" s="110"/>
      <c r="J122" s="110"/>
      <c r="K122" s="110"/>
      <c r="L122" s="110"/>
      <c r="M122" s="110"/>
      <c r="N122" s="110"/>
      <c r="O122" s="109"/>
      <c r="P122" s="110"/>
      <c r="Q122" s="136">
        <f t="shared" si="59"/>
        <v>0</v>
      </c>
      <c r="R122" s="432"/>
      <c r="S122" s="433"/>
      <c r="T122" s="142"/>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row>
    <row r="123" spans="1:51" s="3" customFormat="1" ht="15" customHeight="1" x14ac:dyDescent="0.25">
      <c r="A123" s="221"/>
      <c r="B123" s="514"/>
      <c r="C123" s="514"/>
      <c r="D123" s="514"/>
      <c r="E123" s="514"/>
      <c r="F123" s="514"/>
      <c r="G123" s="110"/>
      <c r="H123" s="110"/>
      <c r="I123" s="110"/>
      <c r="J123" s="110"/>
      <c r="K123" s="110"/>
      <c r="L123" s="110"/>
      <c r="M123" s="110"/>
      <c r="N123" s="110"/>
      <c r="O123" s="109"/>
      <c r="P123" s="110"/>
      <c r="Q123" s="137">
        <f t="shared" si="59"/>
        <v>0</v>
      </c>
      <c r="R123" s="432"/>
      <c r="S123" s="433"/>
      <c r="T123" s="142"/>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row>
    <row r="124" spans="1:51" s="3" customFormat="1" ht="15" customHeight="1" x14ac:dyDescent="0.25">
      <c r="A124" s="221"/>
      <c r="B124" s="514"/>
      <c r="C124" s="514"/>
      <c r="D124" s="514"/>
      <c r="E124" s="514"/>
      <c r="F124" s="514"/>
      <c r="G124" s="110"/>
      <c r="H124" s="110"/>
      <c r="I124" s="110"/>
      <c r="J124" s="110"/>
      <c r="K124" s="110"/>
      <c r="L124" s="110"/>
      <c r="M124" s="110"/>
      <c r="N124" s="110"/>
      <c r="O124" s="109"/>
      <c r="P124" s="110"/>
      <c r="Q124" s="136">
        <f t="shared" si="59"/>
        <v>0</v>
      </c>
      <c r="R124" s="432"/>
      <c r="S124" s="433"/>
      <c r="T124" s="142"/>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row>
    <row r="125" spans="1:51" s="3" customFormat="1" ht="15" customHeight="1" x14ac:dyDescent="0.25">
      <c r="A125" s="221"/>
      <c r="B125" s="514"/>
      <c r="C125" s="514"/>
      <c r="D125" s="514"/>
      <c r="E125" s="514"/>
      <c r="F125" s="514"/>
      <c r="G125" s="110"/>
      <c r="H125" s="110"/>
      <c r="I125" s="110"/>
      <c r="J125" s="110"/>
      <c r="K125" s="110"/>
      <c r="L125" s="110"/>
      <c r="M125" s="110"/>
      <c r="N125" s="110"/>
      <c r="O125" s="109"/>
      <c r="P125" s="110"/>
      <c r="Q125" s="137">
        <f t="shared" si="59"/>
        <v>0</v>
      </c>
      <c r="R125" s="432"/>
      <c r="S125" s="433"/>
      <c r="T125" s="142"/>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row>
    <row r="126" spans="1:51" s="3" customFormat="1" x14ac:dyDescent="0.25">
      <c r="A126" s="220"/>
      <c r="B126" s="514"/>
      <c r="C126" s="514"/>
      <c r="D126" s="514"/>
      <c r="E126" s="514"/>
      <c r="F126" s="514"/>
      <c r="G126" s="110"/>
      <c r="H126" s="110"/>
      <c r="I126" s="110"/>
      <c r="J126" s="110"/>
      <c r="K126" s="110"/>
      <c r="L126" s="110"/>
      <c r="M126" s="110"/>
      <c r="N126" s="110"/>
      <c r="O126" s="109"/>
      <c r="P126" s="110"/>
      <c r="Q126" s="136">
        <f t="shared" ref="Q126:Q135" si="60">SUM(G126:P126)</f>
        <v>0</v>
      </c>
      <c r="R126" s="432"/>
      <c r="S126" s="433"/>
      <c r="T126" s="142"/>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row>
    <row r="127" spans="1:51" s="3" customFormat="1" x14ac:dyDescent="0.25">
      <c r="A127" s="220"/>
      <c r="B127" s="514"/>
      <c r="C127" s="514"/>
      <c r="D127" s="514"/>
      <c r="E127" s="514"/>
      <c r="F127" s="514"/>
      <c r="G127" s="110"/>
      <c r="H127" s="110"/>
      <c r="I127" s="110"/>
      <c r="J127" s="110"/>
      <c r="K127" s="110"/>
      <c r="L127" s="110"/>
      <c r="M127" s="110"/>
      <c r="N127" s="110"/>
      <c r="O127" s="109"/>
      <c r="P127" s="110"/>
      <c r="Q127" s="137">
        <f t="shared" si="60"/>
        <v>0</v>
      </c>
      <c r="R127" s="432"/>
      <c r="S127" s="433"/>
      <c r="T127" s="142"/>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row>
    <row r="128" spans="1:51" s="3" customFormat="1" x14ac:dyDescent="0.25">
      <c r="A128" s="220"/>
      <c r="B128" s="514"/>
      <c r="C128" s="514"/>
      <c r="D128" s="514"/>
      <c r="E128" s="514"/>
      <c r="F128" s="514"/>
      <c r="G128" s="110"/>
      <c r="H128" s="110"/>
      <c r="I128" s="110"/>
      <c r="J128" s="110"/>
      <c r="K128" s="110"/>
      <c r="L128" s="110"/>
      <c r="M128" s="110"/>
      <c r="N128" s="110"/>
      <c r="O128" s="109"/>
      <c r="P128" s="110"/>
      <c r="Q128" s="136">
        <f t="shared" si="60"/>
        <v>0</v>
      </c>
      <c r="R128" s="432"/>
      <c r="S128" s="433"/>
      <c r="T128" s="142"/>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row>
    <row r="129" spans="1:51" s="3" customFormat="1" x14ac:dyDescent="0.25">
      <c r="A129" s="220"/>
      <c r="B129" s="514"/>
      <c r="C129" s="514"/>
      <c r="D129" s="514"/>
      <c r="E129" s="514"/>
      <c r="F129" s="514"/>
      <c r="G129" s="110"/>
      <c r="H129" s="110"/>
      <c r="I129" s="110"/>
      <c r="J129" s="110"/>
      <c r="K129" s="110"/>
      <c r="L129" s="110"/>
      <c r="M129" s="110"/>
      <c r="N129" s="110"/>
      <c r="O129" s="109"/>
      <c r="P129" s="110"/>
      <c r="Q129" s="137">
        <f t="shared" si="60"/>
        <v>0</v>
      </c>
      <c r="R129" s="432"/>
      <c r="S129" s="433"/>
      <c r="T129" s="142"/>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row>
    <row r="130" spans="1:51" s="3" customFormat="1" x14ac:dyDescent="0.25">
      <c r="A130" s="220"/>
      <c r="B130" s="514"/>
      <c r="C130" s="514"/>
      <c r="D130" s="514"/>
      <c r="E130" s="514"/>
      <c r="F130" s="514"/>
      <c r="G130" s="110"/>
      <c r="H130" s="110"/>
      <c r="I130" s="110"/>
      <c r="J130" s="110"/>
      <c r="K130" s="110"/>
      <c r="L130" s="110"/>
      <c r="M130" s="110"/>
      <c r="N130" s="110"/>
      <c r="O130" s="109"/>
      <c r="P130" s="110"/>
      <c r="Q130" s="136">
        <f t="shared" si="60"/>
        <v>0</v>
      </c>
      <c r="R130" s="432"/>
      <c r="S130" s="433"/>
      <c r="T130" s="142"/>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row>
    <row r="131" spans="1:51" s="3" customFormat="1" x14ac:dyDescent="0.25">
      <c r="A131" s="220"/>
      <c r="B131" s="514"/>
      <c r="C131" s="514"/>
      <c r="D131" s="514"/>
      <c r="E131" s="514"/>
      <c r="F131" s="514"/>
      <c r="G131" s="110"/>
      <c r="H131" s="110"/>
      <c r="I131" s="110"/>
      <c r="J131" s="110"/>
      <c r="K131" s="110"/>
      <c r="L131" s="110"/>
      <c r="M131" s="110"/>
      <c r="N131" s="110"/>
      <c r="O131" s="109"/>
      <c r="P131" s="110"/>
      <c r="Q131" s="137">
        <f t="shared" si="60"/>
        <v>0</v>
      </c>
      <c r="R131" s="432"/>
      <c r="S131" s="433"/>
      <c r="T131" s="142"/>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row>
    <row r="132" spans="1:51" s="3" customFormat="1" x14ac:dyDescent="0.25">
      <c r="A132" s="220"/>
      <c r="B132" s="514"/>
      <c r="C132" s="514"/>
      <c r="D132" s="514"/>
      <c r="E132" s="514"/>
      <c r="F132" s="514"/>
      <c r="G132" s="110"/>
      <c r="H132" s="110"/>
      <c r="I132" s="110"/>
      <c r="J132" s="110"/>
      <c r="K132" s="110"/>
      <c r="L132" s="110"/>
      <c r="M132" s="110"/>
      <c r="N132" s="110"/>
      <c r="O132" s="109"/>
      <c r="P132" s="110"/>
      <c r="Q132" s="136">
        <f t="shared" si="60"/>
        <v>0</v>
      </c>
      <c r="R132" s="432"/>
      <c r="S132" s="433"/>
      <c r="T132" s="142"/>
      <c r="U132" s="140"/>
      <c r="V132" s="140"/>
      <c r="W132" s="140"/>
      <c r="X132" s="145"/>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row>
    <row r="133" spans="1:51" s="3" customFormat="1" x14ac:dyDescent="0.25">
      <c r="A133" s="220"/>
      <c r="B133" s="514"/>
      <c r="C133" s="514"/>
      <c r="D133" s="514"/>
      <c r="E133" s="514"/>
      <c r="F133" s="514"/>
      <c r="G133" s="110"/>
      <c r="H133" s="110"/>
      <c r="I133" s="110"/>
      <c r="J133" s="110"/>
      <c r="K133" s="110"/>
      <c r="L133" s="110"/>
      <c r="M133" s="110"/>
      <c r="N133" s="110"/>
      <c r="O133" s="109"/>
      <c r="P133" s="110"/>
      <c r="Q133" s="137">
        <f t="shared" si="60"/>
        <v>0</v>
      </c>
      <c r="R133" s="432"/>
      <c r="S133" s="433"/>
      <c r="T133" s="142"/>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row>
    <row r="134" spans="1:51" s="3" customFormat="1" x14ac:dyDescent="0.25">
      <c r="A134" s="220"/>
      <c r="B134" s="514"/>
      <c r="C134" s="514"/>
      <c r="D134" s="514"/>
      <c r="E134" s="514"/>
      <c r="F134" s="514"/>
      <c r="G134" s="110"/>
      <c r="H134" s="110"/>
      <c r="I134" s="110"/>
      <c r="J134" s="110"/>
      <c r="K134" s="110"/>
      <c r="L134" s="110"/>
      <c r="M134" s="110"/>
      <c r="N134" s="110"/>
      <c r="O134" s="109"/>
      <c r="P134" s="110"/>
      <c r="Q134" s="136">
        <f t="shared" si="60"/>
        <v>0</v>
      </c>
      <c r="R134" s="432"/>
      <c r="S134" s="433"/>
      <c r="T134" s="142"/>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row>
    <row r="135" spans="1:51" s="3" customFormat="1" x14ac:dyDescent="0.25">
      <c r="A135" s="220"/>
      <c r="B135" s="514"/>
      <c r="C135" s="514"/>
      <c r="D135" s="514"/>
      <c r="E135" s="514"/>
      <c r="F135" s="514"/>
      <c r="G135" s="110"/>
      <c r="H135" s="110"/>
      <c r="I135" s="110"/>
      <c r="J135" s="110"/>
      <c r="K135" s="110"/>
      <c r="L135" s="110"/>
      <c r="M135" s="110"/>
      <c r="N135" s="110"/>
      <c r="O135" s="109"/>
      <c r="P135" s="110"/>
      <c r="Q135" s="137">
        <f t="shared" si="60"/>
        <v>0</v>
      </c>
      <c r="R135" s="432"/>
      <c r="S135" s="433"/>
      <c r="T135" s="142"/>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row>
    <row r="136" spans="1:51" s="3" customFormat="1" x14ac:dyDescent="0.25">
      <c r="A136" s="220"/>
      <c r="B136" s="514"/>
      <c r="C136" s="514"/>
      <c r="D136" s="514"/>
      <c r="E136" s="514"/>
      <c r="F136" s="514"/>
      <c r="G136" s="110"/>
      <c r="H136" s="110"/>
      <c r="I136" s="110"/>
      <c r="J136" s="110"/>
      <c r="K136" s="110"/>
      <c r="L136" s="110"/>
      <c r="M136" s="110"/>
      <c r="N136" s="110"/>
      <c r="O136" s="109"/>
      <c r="P136" s="110"/>
      <c r="Q136" s="136">
        <f t="shared" si="59"/>
        <v>0</v>
      </c>
      <c r="R136" s="432"/>
      <c r="S136" s="433"/>
      <c r="T136" s="142"/>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row>
    <row r="137" spans="1:51" s="3" customFormat="1" x14ac:dyDescent="0.25">
      <c r="A137" s="220"/>
      <c r="B137" s="514"/>
      <c r="C137" s="514"/>
      <c r="D137" s="514"/>
      <c r="E137" s="514"/>
      <c r="F137" s="514"/>
      <c r="G137" s="110"/>
      <c r="H137" s="110"/>
      <c r="I137" s="110"/>
      <c r="J137" s="110"/>
      <c r="K137" s="110"/>
      <c r="L137" s="110"/>
      <c r="M137" s="110"/>
      <c r="N137" s="110"/>
      <c r="O137" s="109"/>
      <c r="P137" s="110"/>
      <c r="Q137" s="137">
        <f t="shared" si="59"/>
        <v>0</v>
      </c>
      <c r="R137" s="432"/>
      <c r="S137" s="433"/>
      <c r="T137" s="142"/>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row>
    <row r="138" spans="1:51" s="3" customFormat="1" x14ac:dyDescent="0.25">
      <c r="A138" s="220"/>
      <c r="B138" s="514"/>
      <c r="C138" s="514"/>
      <c r="D138" s="514"/>
      <c r="E138" s="514"/>
      <c r="F138" s="514"/>
      <c r="G138" s="110"/>
      <c r="H138" s="110"/>
      <c r="I138" s="110"/>
      <c r="J138" s="110"/>
      <c r="K138" s="110"/>
      <c r="L138" s="110"/>
      <c r="M138" s="110"/>
      <c r="N138" s="110"/>
      <c r="O138" s="109"/>
      <c r="P138" s="110"/>
      <c r="Q138" s="136">
        <f t="shared" si="59"/>
        <v>0</v>
      </c>
      <c r="R138" s="432"/>
      <c r="S138" s="433"/>
      <c r="T138" s="142"/>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row>
    <row r="139" spans="1:51" s="3" customFormat="1" x14ac:dyDescent="0.25">
      <c r="A139" s="220"/>
      <c r="B139" s="514"/>
      <c r="C139" s="514"/>
      <c r="D139" s="514"/>
      <c r="E139" s="514"/>
      <c r="F139" s="514"/>
      <c r="G139" s="110"/>
      <c r="H139" s="110"/>
      <c r="I139" s="110"/>
      <c r="J139" s="110"/>
      <c r="K139" s="110"/>
      <c r="L139" s="110"/>
      <c r="M139" s="110"/>
      <c r="N139" s="110"/>
      <c r="O139" s="109"/>
      <c r="P139" s="110"/>
      <c r="Q139" s="137">
        <f t="shared" si="59"/>
        <v>0</v>
      </c>
      <c r="R139" s="432"/>
      <c r="S139" s="433"/>
      <c r="T139" s="142"/>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row>
    <row r="140" spans="1:51" s="3" customFormat="1" x14ac:dyDescent="0.25">
      <c r="A140" s="220"/>
      <c r="B140" s="514"/>
      <c r="C140" s="514"/>
      <c r="D140" s="514"/>
      <c r="E140" s="514"/>
      <c r="F140" s="514"/>
      <c r="G140" s="110"/>
      <c r="H140" s="110"/>
      <c r="I140" s="110"/>
      <c r="J140" s="110"/>
      <c r="K140" s="110"/>
      <c r="L140" s="110"/>
      <c r="M140" s="110"/>
      <c r="N140" s="110"/>
      <c r="O140" s="109"/>
      <c r="P140" s="110"/>
      <c r="Q140" s="136">
        <f t="shared" si="59"/>
        <v>0</v>
      </c>
      <c r="R140" s="432"/>
      <c r="S140" s="433"/>
      <c r="T140" s="142"/>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row>
    <row r="141" spans="1:51" s="3" customFormat="1" x14ac:dyDescent="0.25">
      <c r="A141" s="220"/>
      <c r="B141" s="514"/>
      <c r="C141" s="514"/>
      <c r="D141" s="514"/>
      <c r="E141" s="514"/>
      <c r="F141" s="514"/>
      <c r="G141" s="110"/>
      <c r="H141" s="110"/>
      <c r="I141" s="110"/>
      <c r="J141" s="110"/>
      <c r="K141" s="110"/>
      <c r="L141" s="110"/>
      <c r="M141" s="110"/>
      <c r="N141" s="110"/>
      <c r="O141" s="109"/>
      <c r="P141" s="110"/>
      <c r="Q141" s="137">
        <f t="shared" si="59"/>
        <v>0</v>
      </c>
      <c r="R141" s="432"/>
      <c r="S141" s="433"/>
      <c r="T141" s="142"/>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row>
    <row r="142" spans="1:51" s="3" customFormat="1" x14ac:dyDescent="0.25">
      <c r="A142" s="220"/>
      <c r="B142" s="514"/>
      <c r="C142" s="514"/>
      <c r="D142" s="514"/>
      <c r="E142" s="514"/>
      <c r="F142" s="514"/>
      <c r="G142" s="110"/>
      <c r="H142" s="110"/>
      <c r="I142" s="110"/>
      <c r="J142" s="110"/>
      <c r="K142" s="110"/>
      <c r="L142" s="110"/>
      <c r="M142" s="110"/>
      <c r="N142" s="110"/>
      <c r="O142" s="109"/>
      <c r="P142" s="110"/>
      <c r="Q142" s="136">
        <f t="shared" si="59"/>
        <v>0</v>
      </c>
      <c r="R142" s="432"/>
      <c r="S142" s="433"/>
      <c r="T142" s="142"/>
      <c r="U142" s="140"/>
      <c r="V142" s="140"/>
      <c r="W142" s="140"/>
      <c r="X142" s="145"/>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row>
    <row r="143" spans="1:51" s="3" customFormat="1" x14ac:dyDescent="0.25">
      <c r="A143" s="220"/>
      <c r="B143" s="514"/>
      <c r="C143" s="514"/>
      <c r="D143" s="514"/>
      <c r="E143" s="514"/>
      <c r="F143" s="514"/>
      <c r="G143" s="110"/>
      <c r="H143" s="110"/>
      <c r="I143" s="110"/>
      <c r="J143" s="110"/>
      <c r="K143" s="110"/>
      <c r="L143" s="110"/>
      <c r="M143" s="110"/>
      <c r="N143" s="110"/>
      <c r="O143" s="109"/>
      <c r="P143" s="110"/>
      <c r="Q143" s="137">
        <f t="shared" si="59"/>
        <v>0</v>
      </c>
      <c r="R143" s="432"/>
      <c r="S143" s="433"/>
      <c r="T143" s="142"/>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row>
    <row r="144" spans="1:51" s="3" customFormat="1" x14ac:dyDescent="0.25">
      <c r="A144" s="220"/>
      <c r="B144" s="514"/>
      <c r="C144" s="514"/>
      <c r="D144" s="514"/>
      <c r="E144" s="514"/>
      <c r="F144" s="514"/>
      <c r="G144" s="110"/>
      <c r="H144" s="110"/>
      <c r="I144" s="110"/>
      <c r="J144" s="110"/>
      <c r="K144" s="110"/>
      <c r="L144" s="110"/>
      <c r="M144" s="110"/>
      <c r="N144" s="110"/>
      <c r="O144" s="109"/>
      <c r="P144" s="110"/>
      <c r="Q144" s="136">
        <f t="shared" si="59"/>
        <v>0</v>
      </c>
      <c r="R144" s="432"/>
      <c r="S144" s="433"/>
      <c r="T144" s="142"/>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row>
    <row r="145" spans="1:51" s="3" customFormat="1" x14ac:dyDescent="0.25">
      <c r="A145" s="220"/>
      <c r="B145" s="514"/>
      <c r="C145" s="514"/>
      <c r="D145" s="514"/>
      <c r="E145" s="514"/>
      <c r="F145" s="514"/>
      <c r="G145" s="110"/>
      <c r="H145" s="110"/>
      <c r="I145" s="110"/>
      <c r="J145" s="110"/>
      <c r="K145" s="110"/>
      <c r="L145" s="110"/>
      <c r="M145" s="110"/>
      <c r="N145" s="110"/>
      <c r="O145" s="109"/>
      <c r="P145" s="110"/>
      <c r="Q145" s="137">
        <f t="shared" si="59"/>
        <v>0</v>
      </c>
      <c r="R145" s="432"/>
      <c r="S145" s="433"/>
      <c r="T145" s="142"/>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row>
    <row r="146" spans="1:51" s="3" customFormat="1" x14ac:dyDescent="0.25">
      <c r="A146" s="220"/>
      <c r="B146" s="514"/>
      <c r="C146" s="514"/>
      <c r="D146" s="514"/>
      <c r="E146" s="514"/>
      <c r="F146" s="514"/>
      <c r="G146" s="110"/>
      <c r="H146" s="110"/>
      <c r="I146" s="110"/>
      <c r="J146" s="110"/>
      <c r="K146" s="110"/>
      <c r="L146" s="110"/>
      <c r="M146" s="110"/>
      <c r="N146" s="110"/>
      <c r="O146" s="109"/>
      <c r="P146" s="110"/>
      <c r="Q146" s="136">
        <f t="shared" si="59"/>
        <v>0</v>
      </c>
      <c r="R146" s="432"/>
      <c r="S146" s="433"/>
      <c r="T146" s="142"/>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row>
    <row r="147" spans="1:51" s="3" customFormat="1" x14ac:dyDescent="0.25">
      <c r="A147" s="220"/>
      <c r="B147" s="514"/>
      <c r="C147" s="514"/>
      <c r="D147" s="514"/>
      <c r="E147" s="514"/>
      <c r="F147" s="514"/>
      <c r="G147" s="110"/>
      <c r="H147" s="110"/>
      <c r="I147" s="110"/>
      <c r="J147" s="110"/>
      <c r="K147" s="110"/>
      <c r="L147" s="110"/>
      <c r="M147" s="110"/>
      <c r="N147" s="110"/>
      <c r="O147" s="109"/>
      <c r="P147" s="110"/>
      <c r="Q147" s="137">
        <f t="shared" si="59"/>
        <v>0</v>
      </c>
      <c r="R147" s="432"/>
      <c r="S147" s="433"/>
      <c r="T147" s="142"/>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row>
    <row r="148" spans="1:51" s="3" customFormat="1" x14ac:dyDescent="0.25">
      <c r="A148" s="220"/>
      <c r="B148" s="514"/>
      <c r="C148" s="514"/>
      <c r="D148" s="514"/>
      <c r="E148" s="514"/>
      <c r="F148" s="514"/>
      <c r="G148" s="110"/>
      <c r="H148" s="110"/>
      <c r="I148" s="110"/>
      <c r="J148" s="110"/>
      <c r="K148" s="110"/>
      <c r="L148" s="110"/>
      <c r="M148" s="110"/>
      <c r="N148" s="110"/>
      <c r="O148" s="109"/>
      <c r="P148" s="110"/>
      <c r="Q148" s="136">
        <f t="shared" si="59"/>
        <v>0</v>
      </c>
      <c r="R148" s="432"/>
      <c r="S148" s="433"/>
      <c r="T148" s="142"/>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row>
    <row r="149" spans="1:51" s="3" customFormat="1" x14ac:dyDescent="0.25">
      <c r="A149" s="220"/>
      <c r="B149" s="514"/>
      <c r="C149" s="514"/>
      <c r="D149" s="514"/>
      <c r="E149" s="514"/>
      <c r="F149" s="514"/>
      <c r="G149" s="110"/>
      <c r="H149" s="110"/>
      <c r="I149" s="110"/>
      <c r="J149" s="110"/>
      <c r="K149" s="110"/>
      <c r="L149" s="110"/>
      <c r="M149" s="110"/>
      <c r="N149" s="110"/>
      <c r="O149" s="109"/>
      <c r="P149" s="110"/>
      <c r="Q149" s="137">
        <f t="shared" si="59"/>
        <v>0</v>
      </c>
      <c r="R149" s="432"/>
      <c r="S149" s="433"/>
      <c r="T149" s="142"/>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row>
    <row r="150" spans="1:51" s="3" customFormat="1" x14ac:dyDescent="0.25">
      <c r="A150" s="220"/>
      <c r="B150" s="514"/>
      <c r="C150" s="514"/>
      <c r="D150" s="514"/>
      <c r="E150" s="514"/>
      <c r="F150" s="514"/>
      <c r="G150" s="110"/>
      <c r="H150" s="110"/>
      <c r="I150" s="110"/>
      <c r="J150" s="110"/>
      <c r="K150" s="110"/>
      <c r="L150" s="110"/>
      <c r="M150" s="110"/>
      <c r="N150" s="110"/>
      <c r="O150" s="109"/>
      <c r="P150" s="110"/>
      <c r="Q150" s="136">
        <f t="shared" si="59"/>
        <v>0</v>
      </c>
      <c r="R150" s="432"/>
      <c r="S150" s="433"/>
      <c r="T150" s="142"/>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row>
    <row r="151" spans="1:51" s="3" customFormat="1" x14ac:dyDescent="0.25">
      <c r="A151" s="220"/>
      <c r="B151" s="514"/>
      <c r="C151" s="514"/>
      <c r="D151" s="514"/>
      <c r="E151" s="514"/>
      <c r="F151" s="514"/>
      <c r="G151" s="110"/>
      <c r="H151" s="110"/>
      <c r="I151" s="110"/>
      <c r="J151" s="110"/>
      <c r="K151" s="110"/>
      <c r="L151" s="110"/>
      <c r="M151" s="110"/>
      <c r="N151" s="110"/>
      <c r="O151" s="109"/>
      <c r="P151" s="110"/>
      <c r="Q151" s="137">
        <f t="shared" si="59"/>
        <v>0</v>
      </c>
      <c r="R151" s="432"/>
      <c r="S151" s="433"/>
      <c r="T151" s="142"/>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row>
    <row r="152" spans="1:51" s="3" customFormat="1" x14ac:dyDescent="0.25">
      <c r="A152" s="220"/>
      <c r="B152" s="514"/>
      <c r="C152" s="514"/>
      <c r="D152" s="514"/>
      <c r="E152" s="514"/>
      <c r="F152" s="514"/>
      <c r="G152" s="110"/>
      <c r="H152" s="110"/>
      <c r="I152" s="110"/>
      <c r="J152" s="110"/>
      <c r="K152" s="110"/>
      <c r="L152" s="110"/>
      <c r="M152" s="110"/>
      <c r="N152" s="110"/>
      <c r="O152" s="109"/>
      <c r="P152" s="110"/>
      <c r="Q152" s="136">
        <f t="shared" si="59"/>
        <v>0</v>
      </c>
      <c r="R152" s="432"/>
      <c r="S152" s="433"/>
      <c r="T152" s="142"/>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row>
    <row r="153" spans="1:51" s="3" customFormat="1" x14ac:dyDescent="0.25">
      <c r="A153" s="220"/>
      <c r="B153" s="514"/>
      <c r="C153" s="514"/>
      <c r="D153" s="514"/>
      <c r="E153" s="514"/>
      <c r="F153" s="514"/>
      <c r="G153" s="110"/>
      <c r="H153" s="110"/>
      <c r="I153" s="110"/>
      <c r="J153" s="110"/>
      <c r="K153" s="110"/>
      <c r="L153" s="110"/>
      <c r="M153" s="110"/>
      <c r="N153" s="110"/>
      <c r="O153" s="109"/>
      <c r="P153" s="110"/>
      <c r="Q153" s="137">
        <f t="shared" si="59"/>
        <v>0</v>
      </c>
      <c r="R153" s="432"/>
      <c r="S153" s="433"/>
      <c r="T153" s="142"/>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row>
    <row r="154" spans="1:51" s="3" customFormat="1" x14ac:dyDescent="0.25">
      <c r="A154" s="221"/>
      <c r="B154" s="514"/>
      <c r="C154" s="514"/>
      <c r="D154" s="514"/>
      <c r="E154" s="514"/>
      <c r="F154" s="514"/>
      <c r="G154" s="110"/>
      <c r="H154" s="110"/>
      <c r="I154" s="110"/>
      <c r="J154" s="110"/>
      <c r="K154" s="110"/>
      <c r="L154" s="110"/>
      <c r="M154" s="110"/>
      <c r="N154" s="110"/>
      <c r="O154" s="109"/>
      <c r="P154" s="110"/>
      <c r="Q154" s="136">
        <f t="shared" si="59"/>
        <v>0</v>
      </c>
      <c r="R154" s="432"/>
      <c r="S154" s="433"/>
      <c r="T154" s="142"/>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row>
    <row r="155" spans="1:51" s="3" customFormat="1" ht="15.6" thickBot="1" x14ac:dyDescent="0.3">
      <c r="A155" s="221"/>
      <c r="B155" s="514"/>
      <c r="C155" s="514"/>
      <c r="D155" s="514"/>
      <c r="E155" s="514"/>
      <c r="F155" s="514"/>
      <c r="G155" s="110"/>
      <c r="H155" s="110"/>
      <c r="I155" s="110"/>
      <c r="J155" s="110"/>
      <c r="K155" s="110"/>
      <c r="L155" s="110"/>
      <c r="M155" s="110"/>
      <c r="N155" s="110"/>
      <c r="O155" s="109"/>
      <c r="P155" s="110"/>
      <c r="Q155" s="137">
        <f t="shared" si="59"/>
        <v>0</v>
      </c>
      <c r="R155" s="434"/>
      <c r="S155" s="435"/>
      <c r="T155" s="142"/>
      <c r="U155" s="140"/>
      <c r="V155" s="140"/>
      <c r="W155" s="144"/>
      <c r="X155" s="144"/>
      <c r="Y155" s="144"/>
      <c r="Z155" s="144"/>
      <c r="AA155" s="144"/>
      <c r="AB155" s="144"/>
      <c r="AC155" s="144"/>
      <c r="AD155" s="144"/>
      <c r="AE155" s="144"/>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row>
    <row r="156" spans="1:51" s="3" customFormat="1" ht="15" customHeight="1" thickBot="1" x14ac:dyDescent="0.3">
      <c r="A156" s="518" t="s">
        <v>64</v>
      </c>
      <c r="B156" s="519"/>
      <c r="C156" s="519"/>
      <c r="D156" s="519"/>
      <c r="E156" s="519"/>
      <c r="F156" s="520"/>
      <c r="G156" s="108">
        <f>ROUND(SUM(G157:G191),2)</f>
        <v>0</v>
      </c>
      <c r="H156" s="108">
        <f t="shared" ref="H156" si="61">ROUND(SUM(H157:H191),2)</f>
        <v>0</v>
      </c>
      <c r="I156" s="108">
        <f t="shared" ref="I156" si="62">ROUND(SUM(I157:I191),2)</f>
        <v>0</v>
      </c>
      <c r="J156" s="108">
        <f t="shared" ref="J156" si="63">ROUND(SUM(J157:J191),2)</f>
        <v>0</v>
      </c>
      <c r="K156" s="108">
        <f t="shared" ref="K156" si="64">ROUND(SUM(K157:K191),2)</f>
        <v>0</v>
      </c>
      <c r="L156" s="108">
        <f t="shared" ref="L156" si="65">ROUND(SUM(L157:L191),2)</f>
        <v>0</v>
      </c>
      <c r="M156" s="108">
        <f t="shared" ref="M156" si="66">ROUND(SUM(M157:M191),2)</f>
        <v>0</v>
      </c>
      <c r="N156" s="108">
        <f t="shared" ref="N156" si="67">ROUND(SUM(N157:N191),2)</f>
        <v>0</v>
      </c>
      <c r="O156" s="108">
        <f t="shared" ref="O156" si="68">ROUND(SUM(O157:O191),2)</f>
        <v>0</v>
      </c>
      <c r="P156" s="108">
        <f t="shared" ref="P156" si="69">ROUND(SUM(P157:P191),2)</f>
        <v>0</v>
      </c>
      <c r="Q156" s="63">
        <f>SUM(G156:P156)</f>
        <v>0</v>
      </c>
      <c r="R156" s="428"/>
      <c r="S156" s="429">
        <f>SUM(S157:S191)</f>
        <v>0</v>
      </c>
      <c r="T156" s="142"/>
      <c r="U156" s="140"/>
      <c r="V156" s="149">
        <f>SUM(W157:AF157)</f>
        <v>0</v>
      </c>
      <c r="W156" s="144" t="str">
        <f>G$11</f>
        <v>PR</v>
      </c>
      <c r="X156" s="144" t="str">
        <f t="shared" ref="X156" si="70">H$11</f>
        <v>PM</v>
      </c>
      <c r="Y156" s="144" t="str">
        <f t="shared" ref="Y156" si="71">I$11</f>
        <v>SENG</v>
      </c>
      <c r="Z156" s="144" t="str">
        <f t="shared" ref="Z156" si="72">J$11</f>
        <v>ENG</v>
      </c>
      <c r="AA156" s="144" t="str">
        <f t="shared" ref="AA156" si="73">K$11</f>
        <v>SDES</v>
      </c>
      <c r="AB156" s="144" t="str">
        <f t="shared" ref="AB156" si="74">L$11</f>
        <v>DES</v>
      </c>
      <c r="AC156" s="144" t="str">
        <f t="shared" ref="AC156" si="75">M$11</f>
        <v>TECH</v>
      </c>
      <c r="AD156" s="144" t="str">
        <f t="shared" ref="AD156" si="76">N$11</f>
        <v>ADM</v>
      </c>
      <c r="AE156" s="144" t="str">
        <f t="shared" ref="AE156" si="77">O$11</f>
        <v>UD1</v>
      </c>
      <c r="AF156" s="144" t="str">
        <f t="shared" ref="AF156" si="78">P$11</f>
        <v>UD2</v>
      </c>
      <c r="AG156" s="140"/>
      <c r="AH156" s="140"/>
      <c r="AI156" s="140"/>
      <c r="AJ156" s="140"/>
      <c r="AK156" s="140"/>
      <c r="AL156" s="140"/>
      <c r="AM156" s="140"/>
      <c r="AN156" s="140"/>
      <c r="AO156" s="140"/>
      <c r="AP156" s="140"/>
      <c r="AQ156" s="140"/>
      <c r="AR156" s="140"/>
      <c r="AS156" s="140"/>
      <c r="AT156" s="140"/>
      <c r="AU156" s="140"/>
      <c r="AV156" s="140"/>
      <c r="AW156" s="140"/>
      <c r="AX156" s="140"/>
      <c r="AY156" s="140"/>
    </row>
    <row r="157" spans="1:51" s="3" customFormat="1" x14ac:dyDescent="0.25">
      <c r="A157" s="221"/>
      <c r="B157" s="514"/>
      <c r="C157" s="514"/>
      <c r="D157" s="514"/>
      <c r="E157" s="514"/>
      <c r="F157" s="515"/>
      <c r="G157" s="110"/>
      <c r="H157" s="110"/>
      <c r="I157" s="110"/>
      <c r="J157" s="110"/>
      <c r="K157" s="110"/>
      <c r="L157" s="110"/>
      <c r="M157" s="110"/>
      <c r="N157" s="110"/>
      <c r="O157" s="109"/>
      <c r="P157" s="110"/>
      <c r="Q157" s="136">
        <f t="shared" ref="Q157:Q191" si="79">SUM(G157:P157)</f>
        <v>0</v>
      </c>
      <c r="R157" s="430"/>
      <c r="S157" s="431"/>
      <c r="T157" s="142"/>
      <c r="U157" s="140"/>
      <c r="V157" s="140"/>
      <c r="W157" s="146">
        <f>G156*'SRC Rates'!$F$25</f>
        <v>0</v>
      </c>
      <c r="X157" s="146">
        <f>H156*'SRC Rates'!$F$31</f>
        <v>0</v>
      </c>
      <c r="Y157" s="381">
        <f>I156*'SRC Rates'!$F$45</f>
        <v>0</v>
      </c>
      <c r="Z157" s="381">
        <f>J156*'SRC Rates'!$F$59</f>
        <v>0</v>
      </c>
      <c r="AA157" s="381">
        <f>K156*'SRC Rates'!$F$73</f>
        <v>0</v>
      </c>
      <c r="AB157" s="381">
        <f>L156*'SRC Rates'!$F$87</f>
        <v>0</v>
      </c>
      <c r="AC157" s="381">
        <f>M156*'SRC Rates'!$F$101</f>
        <v>0</v>
      </c>
      <c r="AD157" s="381">
        <f>N156*'SRC Rates'!$F$115</f>
        <v>0</v>
      </c>
      <c r="AE157" s="381">
        <f>O156*'SRC Rates'!$F$129</f>
        <v>0</v>
      </c>
      <c r="AF157" s="381">
        <f>P156*'SRC Rates'!$F$143</f>
        <v>0</v>
      </c>
      <c r="AG157" s="140"/>
      <c r="AH157" s="140"/>
      <c r="AI157" s="140"/>
      <c r="AJ157" s="140"/>
      <c r="AK157" s="140"/>
      <c r="AL157" s="140"/>
      <c r="AM157" s="140"/>
      <c r="AN157" s="140"/>
      <c r="AO157" s="140"/>
      <c r="AP157" s="140"/>
      <c r="AQ157" s="140"/>
      <c r="AR157" s="140"/>
      <c r="AS157" s="140"/>
      <c r="AT157" s="140"/>
      <c r="AU157" s="140"/>
      <c r="AV157" s="140"/>
      <c r="AW157" s="140"/>
      <c r="AX157" s="140"/>
      <c r="AY157" s="140"/>
    </row>
    <row r="158" spans="1:51" s="3" customFormat="1" ht="15" customHeight="1" x14ac:dyDescent="0.25">
      <c r="A158" s="221"/>
      <c r="B158" s="514"/>
      <c r="C158" s="514"/>
      <c r="D158" s="514"/>
      <c r="E158" s="514"/>
      <c r="F158" s="514"/>
      <c r="G158" s="110"/>
      <c r="H158" s="110"/>
      <c r="I158" s="110"/>
      <c r="J158" s="110"/>
      <c r="K158" s="110"/>
      <c r="L158" s="110"/>
      <c r="M158" s="110"/>
      <c r="N158" s="110"/>
      <c r="O158" s="109"/>
      <c r="P158" s="110"/>
      <c r="Q158" s="136">
        <f t="shared" si="79"/>
        <v>0</v>
      </c>
      <c r="R158" s="432"/>
      <c r="S158" s="433"/>
      <c r="T158" s="142"/>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row>
    <row r="159" spans="1:51" s="3" customFormat="1" ht="15" customHeight="1" x14ac:dyDescent="0.25">
      <c r="A159" s="221"/>
      <c r="B159" s="514"/>
      <c r="C159" s="514"/>
      <c r="D159" s="514"/>
      <c r="E159" s="514"/>
      <c r="F159" s="514"/>
      <c r="G159" s="110"/>
      <c r="H159" s="110"/>
      <c r="I159" s="110"/>
      <c r="J159" s="110"/>
      <c r="K159" s="110"/>
      <c r="L159" s="110"/>
      <c r="M159" s="110"/>
      <c r="N159" s="110"/>
      <c r="O159" s="109"/>
      <c r="P159" s="110"/>
      <c r="Q159" s="137">
        <f t="shared" si="79"/>
        <v>0</v>
      </c>
      <c r="R159" s="432"/>
      <c r="S159" s="433"/>
      <c r="T159" s="142"/>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row>
    <row r="160" spans="1:51" s="3" customFormat="1" ht="15" customHeight="1" x14ac:dyDescent="0.25">
      <c r="A160" s="221"/>
      <c r="B160" s="514"/>
      <c r="C160" s="514"/>
      <c r="D160" s="514"/>
      <c r="E160" s="514"/>
      <c r="F160" s="514"/>
      <c r="G160" s="110"/>
      <c r="H160" s="110"/>
      <c r="I160" s="110"/>
      <c r="J160" s="110"/>
      <c r="K160" s="110"/>
      <c r="L160" s="110"/>
      <c r="M160" s="110"/>
      <c r="N160" s="110"/>
      <c r="O160" s="109"/>
      <c r="P160" s="110"/>
      <c r="Q160" s="136">
        <f t="shared" si="79"/>
        <v>0</v>
      </c>
      <c r="R160" s="432"/>
      <c r="S160" s="433"/>
      <c r="T160" s="142"/>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row>
    <row r="161" spans="1:51" s="3" customFormat="1" ht="15" customHeight="1" x14ac:dyDescent="0.25">
      <c r="A161" s="221"/>
      <c r="B161" s="514"/>
      <c r="C161" s="514"/>
      <c r="D161" s="514"/>
      <c r="E161" s="514"/>
      <c r="F161" s="514"/>
      <c r="G161" s="110"/>
      <c r="H161" s="110"/>
      <c r="I161" s="110"/>
      <c r="J161" s="110"/>
      <c r="K161" s="110"/>
      <c r="L161" s="110"/>
      <c r="M161" s="110"/>
      <c r="N161" s="110"/>
      <c r="O161" s="109"/>
      <c r="P161" s="110"/>
      <c r="Q161" s="137">
        <f t="shared" si="79"/>
        <v>0</v>
      </c>
      <c r="R161" s="432"/>
      <c r="S161" s="433"/>
      <c r="T161" s="142"/>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row>
    <row r="162" spans="1:51" s="3" customFormat="1" ht="15" customHeight="1" x14ac:dyDescent="0.25">
      <c r="A162" s="221"/>
      <c r="B162" s="514"/>
      <c r="C162" s="514"/>
      <c r="D162" s="514"/>
      <c r="E162" s="514"/>
      <c r="F162" s="514"/>
      <c r="G162" s="110"/>
      <c r="H162" s="110"/>
      <c r="I162" s="110"/>
      <c r="J162" s="110"/>
      <c r="K162" s="110"/>
      <c r="L162" s="110"/>
      <c r="M162" s="110"/>
      <c r="N162" s="110"/>
      <c r="O162" s="109"/>
      <c r="P162" s="110"/>
      <c r="Q162" s="136">
        <f t="shared" si="79"/>
        <v>0</v>
      </c>
      <c r="R162" s="432"/>
      <c r="S162" s="433"/>
      <c r="T162" s="142"/>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row>
    <row r="163" spans="1:51" s="3" customFormat="1" x14ac:dyDescent="0.25">
      <c r="A163" s="220"/>
      <c r="B163" s="514"/>
      <c r="C163" s="514"/>
      <c r="D163" s="514"/>
      <c r="E163" s="514"/>
      <c r="F163" s="514"/>
      <c r="G163" s="110"/>
      <c r="H163" s="110"/>
      <c r="I163" s="110"/>
      <c r="J163" s="110"/>
      <c r="K163" s="110"/>
      <c r="L163" s="110"/>
      <c r="M163" s="110"/>
      <c r="N163" s="110"/>
      <c r="O163" s="109"/>
      <c r="P163" s="110"/>
      <c r="Q163" s="136">
        <f t="shared" ref="Q163:Q167" si="80">SUM(G163:P163)</f>
        <v>0</v>
      </c>
      <c r="R163" s="432"/>
      <c r="S163" s="433"/>
      <c r="T163" s="142"/>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row>
    <row r="164" spans="1:51" s="3" customFormat="1" x14ac:dyDescent="0.25">
      <c r="A164" s="220"/>
      <c r="B164" s="514"/>
      <c r="C164" s="514"/>
      <c r="D164" s="514"/>
      <c r="E164" s="514"/>
      <c r="F164" s="514"/>
      <c r="G164" s="110"/>
      <c r="H164" s="110"/>
      <c r="I164" s="110"/>
      <c r="J164" s="110"/>
      <c r="K164" s="110"/>
      <c r="L164" s="110"/>
      <c r="M164" s="110"/>
      <c r="N164" s="110"/>
      <c r="O164" s="109"/>
      <c r="P164" s="110"/>
      <c r="Q164" s="137">
        <f t="shared" si="80"/>
        <v>0</v>
      </c>
      <c r="R164" s="432"/>
      <c r="S164" s="433"/>
      <c r="T164" s="142"/>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row>
    <row r="165" spans="1:51" s="3" customFormat="1" x14ac:dyDescent="0.25">
      <c r="A165" s="220"/>
      <c r="B165" s="514"/>
      <c r="C165" s="514"/>
      <c r="D165" s="514"/>
      <c r="E165" s="514"/>
      <c r="F165" s="514"/>
      <c r="G165" s="110"/>
      <c r="H165" s="110"/>
      <c r="I165" s="110"/>
      <c r="J165" s="110"/>
      <c r="K165" s="110"/>
      <c r="L165" s="110"/>
      <c r="M165" s="110"/>
      <c r="N165" s="110"/>
      <c r="O165" s="109"/>
      <c r="P165" s="110"/>
      <c r="Q165" s="136">
        <f t="shared" si="80"/>
        <v>0</v>
      </c>
      <c r="R165" s="432"/>
      <c r="S165" s="433"/>
      <c r="T165" s="142"/>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row>
    <row r="166" spans="1:51" s="3" customFormat="1" x14ac:dyDescent="0.25">
      <c r="A166" s="220"/>
      <c r="B166" s="514"/>
      <c r="C166" s="514"/>
      <c r="D166" s="514"/>
      <c r="E166" s="514"/>
      <c r="F166" s="514"/>
      <c r="G166" s="110"/>
      <c r="H166" s="110"/>
      <c r="I166" s="110"/>
      <c r="J166" s="110"/>
      <c r="K166" s="110"/>
      <c r="L166" s="110"/>
      <c r="M166" s="110"/>
      <c r="N166" s="110"/>
      <c r="O166" s="109"/>
      <c r="P166" s="110"/>
      <c r="Q166" s="137">
        <f t="shared" si="80"/>
        <v>0</v>
      </c>
      <c r="R166" s="432"/>
      <c r="S166" s="433"/>
      <c r="T166" s="142"/>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row>
    <row r="167" spans="1:51" s="3" customFormat="1" x14ac:dyDescent="0.25">
      <c r="A167" s="220"/>
      <c r="B167" s="514"/>
      <c r="C167" s="514"/>
      <c r="D167" s="514"/>
      <c r="E167" s="514"/>
      <c r="F167" s="514"/>
      <c r="G167" s="110"/>
      <c r="H167" s="110"/>
      <c r="I167" s="110"/>
      <c r="J167" s="110"/>
      <c r="K167" s="110"/>
      <c r="L167" s="110"/>
      <c r="M167" s="110"/>
      <c r="N167" s="110"/>
      <c r="O167" s="109"/>
      <c r="P167" s="110"/>
      <c r="Q167" s="136">
        <f t="shared" si="80"/>
        <v>0</v>
      </c>
      <c r="R167" s="432"/>
      <c r="S167" s="433"/>
      <c r="T167" s="142"/>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row>
    <row r="168" spans="1:51" s="3" customFormat="1" x14ac:dyDescent="0.25">
      <c r="A168" s="220"/>
      <c r="B168" s="514"/>
      <c r="C168" s="514"/>
      <c r="D168" s="514"/>
      <c r="E168" s="514"/>
      <c r="F168" s="514"/>
      <c r="G168" s="110"/>
      <c r="H168" s="110"/>
      <c r="I168" s="110"/>
      <c r="J168" s="110"/>
      <c r="K168" s="110"/>
      <c r="L168" s="110"/>
      <c r="M168" s="110"/>
      <c r="N168" s="110"/>
      <c r="O168" s="109"/>
      <c r="P168" s="110"/>
      <c r="Q168" s="136">
        <f t="shared" ref="Q168:Q172" si="81">SUM(G168:P168)</f>
        <v>0</v>
      </c>
      <c r="R168" s="432"/>
      <c r="S168" s="433"/>
      <c r="T168" s="142"/>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row>
    <row r="169" spans="1:51" s="3" customFormat="1" x14ac:dyDescent="0.25">
      <c r="A169" s="220"/>
      <c r="B169" s="514"/>
      <c r="C169" s="514"/>
      <c r="D169" s="514"/>
      <c r="E169" s="514"/>
      <c r="F169" s="514"/>
      <c r="G169" s="110"/>
      <c r="H169" s="110"/>
      <c r="I169" s="110"/>
      <c r="J169" s="110"/>
      <c r="K169" s="110"/>
      <c r="L169" s="110"/>
      <c r="M169" s="110"/>
      <c r="N169" s="110"/>
      <c r="O169" s="109"/>
      <c r="P169" s="110"/>
      <c r="Q169" s="137">
        <f t="shared" si="81"/>
        <v>0</v>
      </c>
      <c r="R169" s="432"/>
      <c r="S169" s="433"/>
      <c r="T169" s="142"/>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row>
    <row r="170" spans="1:51" s="3" customFormat="1" x14ac:dyDescent="0.25">
      <c r="A170" s="220"/>
      <c r="B170" s="514"/>
      <c r="C170" s="514"/>
      <c r="D170" s="514"/>
      <c r="E170" s="514"/>
      <c r="F170" s="514"/>
      <c r="G170" s="110"/>
      <c r="H170" s="110"/>
      <c r="I170" s="110"/>
      <c r="J170" s="110"/>
      <c r="K170" s="110"/>
      <c r="L170" s="110"/>
      <c r="M170" s="110"/>
      <c r="N170" s="110"/>
      <c r="O170" s="109"/>
      <c r="P170" s="110"/>
      <c r="Q170" s="136">
        <f t="shared" si="81"/>
        <v>0</v>
      </c>
      <c r="R170" s="432"/>
      <c r="S170" s="433"/>
      <c r="T170" s="142"/>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row>
    <row r="171" spans="1:51" s="3" customFormat="1" x14ac:dyDescent="0.25">
      <c r="A171" s="220"/>
      <c r="B171" s="514"/>
      <c r="C171" s="514"/>
      <c r="D171" s="514"/>
      <c r="E171" s="514"/>
      <c r="F171" s="514"/>
      <c r="G171" s="110"/>
      <c r="H171" s="110"/>
      <c r="I171" s="110"/>
      <c r="J171" s="110"/>
      <c r="K171" s="110"/>
      <c r="L171" s="110"/>
      <c r="M171" s="110"/>
      <c r="N171" s="110"/>
      <c r="O171" s="109"/>
      <c r="P171" s="110"/>
      <c r="Q171" s="137">
        <f t="shared" si="81"/>
        <v>0</v>
      </c>
      <c r="R171" s="432"/>
      <c r="S171" s="433"/>
      <c r="T171" s="142"/>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row>
    <row r="172" spans="1:51" s="3" customFormat="1" x14ac:dyDescent="0.25">
      <c r="A172" s="220"/>
      <c r="B172" s="514"/>
      <c r="C172" s="514"/>
      <c r="D172" s="514"/>
      <c r="E172" s="514"/>
      <c r="F172" s="514"/>
      <c r="G172" s="110"/>
      <c r="H172" s="110"/>
      <c r="I172" s="110"/>
      <c r="J172" s="110"/>
      <c r="K172" s="110"/>
      <c r="L172" s="110"/>
      <c r="M172" s="110"/>
      <c r="N172" s="110"/>
      <c r="O172" s="109"/>
      <c r="P172" s="110"/>
      <c r="Q172" s="136">
        <f t="shared" si="81"/>
        <v>0</v>
      </c>
      <c r="R172" s="432"/>
      <c r="S172" s="433"/>
      <c r="T172" s="142"/>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row>
    <row r="173" spans="1:51" s="3" customFormat="1" x14ac:dyDescent="0.25">
      <c r="A173" s="220"/>
      <c r="B173" s="514"/>
      <c r="C173" s="514"/>
      <c r="D173" s="514"/>
      <c r="E173" s="514"/>
      <c r="F173" s="514"/>
      <c r="G173" s="110"/>
      <c r="H173" s="110"/>
      <c r="I173" s="110"/>
      <c r="J173" s="110"/>
      <c r="K173" s="110"/>
      <c r="L173" s="110"/>
      <c r="M173" s="110"/>
      <c r="N173" s="110"/>
      <c r="O173" s="109"/>
      <c r="P173" s="110"/>
      <c r="Q173" s="136">
        <f t="shared" ref="Q173:Q177" si="82">SUM(G173:P173)</f>
        <v>0</v>
      </c>
      <c r="R173" s="432"/>
      <c r="S173" s="433"/>
      <c r="T173" s="142"/>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row>
    <row r="174" spans="1:51" s="3" customFormat="1" x14ac:dyDescent="0.25">
      <c r="A174" s="220"/>
      <c r="B174" s="514"/>
      <c r="C174" s="514"/>
      <c r="D174" s="514"/>
      <c r="E174" s="514"/>
      <c r="F174" s="514"/>
      <c r="G174" s="110"/>
      <c r="H174" s="110"/>
      <c r="I174" s="110"/>
      <c r="J174" s="110"/>
      <c r="K174" s="110"/>
      <c r="L174" s="110"/>
      <c r="M174" s="110"/>
      <c r="N174" s="110"/>
      <c r="O174" s="109"/>
      <c r="P174" s="110"/>
      <c r="Q174" s="137">
        <f t="shared" si="82"/>
        <v>0</v>
      </c>
      <c r="R174" s="432"/>
      <c r="S174" s="433"/>
      <c r="T174" s="142"/>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row>
    <row r="175" spans="1:51" s="3" customFormat="1" x14ac:dyDescent="0.25">
      <c r="A175" s="220"/>
      <c r="B175" s="514"/>
      <c r="C175" s="514"/>
      <c r="D175" s="514"/>
      <c r="E175" s="514"/>
      <c r="F175" s="514"/>
      <c r="G175" s="110"/>
      <c r="H175" s="110"/>
      <c r="I175" s="110"/>
      <c r="J175" s="110"/>
      <c r="K175" s="110"/>
      <c r="L175" s="110"/>
      <c r="M175" s="110"/>
      <c r="N175" s="110"/>
      <c r="O175" s="109"/>
      <c r="P175" s="110"/>
      <c r="Q175" s="136">
        <f t="shared" si="82"/>
        <v>0</v>
      </c>
      <c r="R175" s="432"/>
      <c r="S175" s="433"/>
      <c r="T175" s="142"/>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row>
    <row r="176" spans="1:51" s="3" customFormat="1" x14ac:dyDescent="0.25">
      <c r="A176" s="220"/>
      <c r="B176" s="514"/>
      <c r="C176" s="514"/>
      <c r="D176" s="514"/>
      <c r="E176" s="514"/>
      <c r="F176" s="514"/>
      <c r="G176" s="110"/>
      <c r="H176" s="110"/>
      <c r="I176" s="110"/>
      <c r="J176" s="110"/>
      <c r="K176" s="110"/>
      <c r="L176" s="110"/>
      <c r="M176" s="110"/>
      <c r="N176" s="110"/>
      <c r="O176" s="109"/>
      <c r="P176" s="110"/>
      <c r="Q176" s="137">
        <f t="shared" si="82"/>
        <v>0</v>
      </c>
      <c r="R176" s="432"/>
      <c r="S176" s="433"/>
      <c r="T176" s="142"/>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row>
    <row r="177" spans="1:51" s="3" customFormat="1" x14ac:dyDescent="0.25">
      <c r="A177" s="220"/>
      <c r="B177" s="514"/>
      <c r="C177" s="514"/>
      <c r="D177" s="514"/>
      <c r="E177" s="514"/>
      <c r="F177" s="514"/>
      <c r="G177" s="110"/>
      <c r="H177" s="110"/>
      <c r="I177" s="110"/>
      <c r="J177" s="110"/>
      <c r="K177" s="110"/>
      <c r="L177" s="110"/>
      <c r="M177" s="110"/>
      <c r="N177" s="110"/>
      <c r="O177" s="109"/>
      <c r="P177" s="110"/>
      <c r="Q177" s="136">
        <f t="shared" si="82"/>
        <v>0</v>
      </c>
      <c r="R177" s="432"/>
      <c r="S177" s="433"/>
      <c r="T177" s="142"/>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row>
    <row r="178" spans="1:51" s="3" customFormat="1" x14ac:dyDescent="0.25">
      <c r="A178" s="220"/>
      <c r="B178" s="514"/>
      <c r="C178" s="514"/>
      <c r="D178" s="514"/>
      <c r="E178" s="514"/>
      <c r="F178" s="514"/>
      <c r="G178" s="110"/>
      <c r="H178" s="110"/>
      <c r="I178" s="110"/>
      <c r="J178" s="110"/>
      <c r="K178" s="110"/>
      <c r="L178" s="110"/>
      <c r="M178" s="110"/>
      <c r="N178" s="110"/>
      <c r="O178" s="109"/>
      <c r="P178" s="110"/>
      <c r="Q178" s="136">
        <f t="shared" ref="Q178:Q182" si="83">SUM(G178:P178)</f>
        <v>0</v>
      </c>
      <c r="R178" s="432"/>
      <c r="S178" s="433"/>
      <c r="T178" s="142"/>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row>
    <row r="179" spans="1:51" s="3" customFormat="1" x14ac:dyDescent="0.25">
      <c r="A179" s="220"/>
      <c r="B179" s="514"/>
      <c r="C179" s="514"/>
      <c r="D179" s="514"/>
      <c r="E179" s="514"/>
      <c r="F179" s="514"/>
      <c r="G179" s="110"/>
      <c r="H179" s="110"/>
      <c r="I179" s="110"/>
      <c r="J179" s="110"/>
      <c r="K179" s="110"/>
      <c r="L179" s="110"/>
      <c r="M179" s="110"/>
      <c r="N179" s="110"/>
      <c r="O179" s="109"/>
      <c r="P179" s="110"/>
      <c r="Q179" s="137">
        <f t="shared" si="83"/>
        <v>0</v>
      </c>
      <c r="R179" s="432"/>
      <c r="S179" s="433"/>
      <c r="T179" s="142"/>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row>
    <row r="180" spans="1:51" s="3" customFormat="1" x14ac:dyDescent="0.25">
      <c r="A180" s="220"/>
      <c r="B180" s="514"/>
      <c r="C180" s="514"/>
      <c r="D180" s="514"/>
      <c r="E180" s="514"/>
      <c r="F180" s="514"/>
      <c r="G180" s="110"/>
      <c r="H180" s="110"/>
      <c r="I180" s="110"/>
      <c r="J180" s="110"/>
      <c r="K180" s="110"/>
      <c r="L180" s="110"/>
      <c r="M180" s="110"/>
      <c r="N180" s="110"/>
      <c r="O180" s="109"/>
      <c r="P180" s="110"/>
      <c r="Q180" s="136">
        <f t="shared" si="83"/>
        <v>0</v>
      </c>
      <c r="R180" s="432"/>
      <c r="S180" s="433"/>
      <c r="T180" s="142"/>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row>
    <row r="181" spans="1:51" s="3" customFormat="1" x14ac:dyDescent="0.25">
      <c r="A181" s="220"/>
      <c r="B181" s="514"/>
      <c r="C181" s="514"/>
      <c r="D181" s="514"/>
      <c r="E181" s="514"/>
      <c r="F181" s="514"/>
      <c r="G181" s="110"/>
      <c r="H181" s="110"/>
      <c r="I181" s="110"/>
      <c r="J181" s="110"/>
      <c r="K181" s="110"/>
      <c r="L181" s="110"/>
      <c r="M181" s="110"/>
      <c r="N181" s="110"/>
      <c r="O181" s="109"/>
      <c r="P181" s="110"/>
      <c r="Q181" s="137">
        <f t="shared" si="83"/>
        <v>0</v>
      </c>
      <c r="R181" s="432"/>
      <c r="S181" s="433"/>
      <c r="T181" s="142"/>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row>
    <row r="182" spans="1:51" s="3" customFormat="1" x14ac:dyDescent="0.25">
      <c r="A182" s="220"/>
      <c r="B182" s="514"/>
      <c r="C182" s="514"/>
      <c r="D182" s="514"/>
      <c r="E182" s="514"/>
      <c r="F182" s="514"/>
      <c r="G182" s="110"/>
      <c r="H182" s="110"/>
      <c r="I182" s="110"/>
      <c r="J182" s="110"/>
      <c r="K182" s="110"/>
      <c r="L182" s="110"/>
      <c r="M182" s="110"/>
      <c r="N182" s="110"/>
      <c r="O182" s="109"/>
      <c r="P182" s="110"/>
      <c r="Q182" s="136">
        <f t="shared" si="83"/>
        <v>0</v>
      </c>
      <c r="R182" s="432"/>
      <c r="S182" s="433"/>
      <c r="T182" s="142"/>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row>
    <row r="183" spans="1:51" s="3" customFormat="1" x14ac:dyDescent="0.25">
      <c r="A183" s="220"/>
      <c r="B183" s="514"/>
      <c r="C183" s="514"/>
      <c r="D183" s="514"/>
      <c r="E183" s="514"/>
      <c r="F183" s="514"/>
      <c r="G183" s="110"/>
      <c r="H183" s="110"/>
      <c r="I183" s="110"/>
      <c r="J183" s="110"/>
      <c r="K183" s="110"/>
      <c r="L183" s="110"/>
      <c r="M183" s="110"/>
      <c r="N183" s="110"/>
      <c r="O183" s="109"/>
      <c r="P183" s="110"/>
      <c r="Q183" s="136">
        <f t="shared" si="79"/>
        <v>0</v>
      </c>
      <c r="R183" s="432"/>
      <c r="S183" s="433"/>
      <c r="T183" s="142"/>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row>
    <row r="184" spans="1:51" s="3" customFormat="1" x14ac:dyDescent="0.25">
      <c r="A184" s="220"/>
      <c r="B184" s="514"/>
      <c r="C184" s="514"/>
      <c r="D184" s="514"/>
      <c r="E184" s="514"/>
      <c r="F184" s="514"/>
      <c r="G184" s="110"/>
      <c r="H184" s="110"/>
      <c r="I184" s="110"/>
      <c r="J184" s="110"/>
      <c r="K184" s="110"/>
      <c r="L184" s="110"/>
      <c r="M184" s="110"/>
      <c r="N184" s="110"/>
      <c r="O184" s="109"/>
      <c r="P184" s="110"/>
      <c r="Q184" s="137">
        <f t="shared" si="79"/>
        <v>0</v>
      </c>
      <c r="R184" s="432"/>
      <c r="S184" s="433"/>
      <c r="T184" s="142"/>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row>
    <row r="185" spans="1:51" s="3" customFormat="1" x14ac:dyDescent="0.25">
      <c r="A185" s="220"/>
      <c r="B185" s="514"/>
      <c r="C185" s="514"/>
      <c r="D185" s="514"/>
      <c r="E185" s="514"/>
      <c r="F185" s="514"/>
      <c r="G185" s="110"/>
      <c r="H185" s="110"/>
      <c r="I185" s="110"/>
      <c r="J185" s="110"/>
      <c r="K185" s="110"/>
      <c r="L185" s="110"/>
      <c r="M185" s="110"/>
      <c r="N185" s="110"/>
      <c r="O185" s="109"/>
      <c r="P185" s="110"/>
      <c r="Q185" s="136">
        <f t="shared" si="79"/>
        <v>0</v>
      </c>
      <c r="R185" s="432"/>
      <c r="S185" s="433"/>
      <c r="T185" s="142"/>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row>
    <row r="186" spans="1:51" s="3" customFormat="1" x14ac:dyDescent="0.25">
      <c r="A186" s="220"/>
      <c r="B186" s="514"/>
      <c r="C186" s="514"/>
      <c r="D186" s="514"/>
      <c r="E186" s="514"/>
      <c r="F186" s="514"/>
      <c r="G186" s="110"/>
      <c r="H186" s="110"/>
      <c r="I186" s="110"/>
      <c r="J186" s="110"/>
      <c r="K186" s="110"/>
      <c r="L186" s="110"/>
      <c r="M186" s="110"/>
      <c r="N186" s="110"/>
      <c r="O186" s="109"/>
      <c r="P186" s="110"/>
      <c r="Q186" s="137">
        <f t="shared" si="79"/>
        <v>0</v>
      </c>
      <c r="R186" s="432"/>
      <c r="S186" s="433"/>
      <c r="T186" s="142"/>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row>
    <row r="187" spans="1:51" s="3" customFormat="1" x14ac:dyDescent="0.25">
      <c r="A187" s="220"/>
      <c r="B187" s="514"/>
      <c r="C187" s="514"/>
      <c r="D187" s="514"/>
      <c r="E187" s="514"/>
      <c r="F187" s="514"/>
      <c r="G187" s="110"/>
      <c r="H187" s="110"/>
      <c r="I187" s="110"/>
      <c r="J187" s="110"/>
      <c r="K187" s="110"/>
      <c r="L187" s="110"/>
      <c r="M187" s="110"/>
      <c r="N187" s="110"/>
      <c r="O187" s="109"/>
      <c r="P187" s="110"/>
      <c r="Q187" s="136">
        <f t="shared" si="79"/>
        <v>0</v>
      </c>
      <c r="R187" s="432"/>
      <c r="S187" s="433"/>
      <c r="T187" s="142"/>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row>
    <row r="188" spans="1:51" s="3" customFormat="1" x14ac:dyDescent="0.25">
      <c r="A188" s="220"/>
      <c r="B188" s="514"/>
      <c r="C188" s="514"/>
      <c r="D188" s="514"/>
      <c r="E188" s="514"/>
      <c r="F188" s="514"/>
      <c r="G188" s="110"/>
      <c r="H188" s="110"/>
      <c r="I188" s="110"/>
      <c r="J188" s="110"/>
      <c r="K188" s="110"/>
      <c r="L188" s="110"/>
      <c r="M188" s="110"/>
      <c r="N188" s="110"/>
      <c r="O188" s="109"/>
      <c r="P188" s="110"/>
      <c r="Q188" s="137">
        <f t="shared" si="79"/>
        <v>0</v>
      </c>
      <c r="R188" s="432"/>
      <c r="S188" s="433"/>
      <c r="T188" s="142"/>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row>
    <row r="189" spans="1:51" s="3" customFormat="1" x14ac:dyDescent="0.25">
      <c r="A189" s="220"/>
      <c r="B189" s="514"/>
      <c r="C189" s="514"/>
      <c r="D189" s="514"/>
      <c r="E189" s="514"/>
      <c r="F189" s="514"/>
      <c r="G189" s="110"/>
      <c r="H189" s="110"/>
      <c r="I189" s="110"/>
      <c r="J189" s="110"/>
      <c r="K189" s="110"/>
      <c r="L189" s="110"/>
      <c r="M189" s="110"/>
      <c r="N189" s="110"/>
      <c r="O189" s="109"/>
      <c r="P189" s="110"/>
      <c r="Q189" s="136">
        <f t="shared" si="79"/>
        <v>0</v>
      </c>
      <c r="R189" s="432"/>
      <c r="S189" s="433"/>
      <c r="T189" s="142"/>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row>
    <row r="190" spans="1:51" s="3" customFormat="1" x14ac:dyDescent="0.25">
      <c r="A190" s="220"/>
      <c r="B190" s="514"/>
      <c r="C190" s="514"/>
      <c r="D190" s="514"/>
      <c r="E190" s="514"/>
      <c r="F190" s="514"/>
      <c r="G190" s="110"/>
      <c r="H190" s="110"/>
      <c r="I190" s="110"/>
      <c r="J190" s="110"/>
      <c r="K190" s="110"/>
      <c r="L190" s="110"/>
      <c r="M190" s="110"/>
      <c r="N190" s="110"/>
      <c r="O190" s="109"/>
      <c r="P190" s="110"/>
      <c r="Q190" s="137">
        <f t="shared" si="79"/>
        <v>0</v>
      </c>
      <c r="R190" s="432"/>
      <c r="S190" s="433"/>
      <c r="T190" s="142"/>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row>
    <row r="191" spans="1:51" s="3" customFormat="1" ht="15.6" thickBot="1" x14ac:dyDescent="0.3">
      <c r="A191" s="220"/>
      <c r="B191" s="514"/>
      <c r="C191" s="514"/>
      <c r="D191" s="514"/>
      <c r="E191" s="514"/>
      <c r="F191" s="514"/>
      <c r="G191" s="110"/>
      <c r="H191" s="110"/>
      <c r="I191" s="110"/>
      <c r="J191" s="110"/>
      <c r="K191" s="110"/>
      <c r="L191" s="110"/>
      <c r="M191" s="110"/>
      <c r="N191" s="110"/>
      <c r="O191" s="109"/>
      <c r="P191" s="110"/>
      <c r="Q191" s="136">
        <f t="shared" si="79"/>
        <v>0</v>
      </c>
      <c r="R191" s="434"/>
      <c r="S191" s="435"/>
      <c r="T191" s="142"/>
      <c r="U191" s="140"/>
      <c r="V191" s="140"/>
      <c r="W191" s="144"/>
      <c r="X191" s="144"/>
      <c r="Y191" s="144"/>
      <c r="Z191" s="144"/>
      <c r="AA191" s="144"/>
      <c r="AB191" s="144"/>
      <c r="AC191" s="144"/>
      <c r="AD191" s="144"/>
      <c r="AE191" s="144"/>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row>
    <row r="192" spans="1:51" s="3" customFormat="1" ht="15" customHeight="1" thickBot="1" x14ac:dyDescent="0.3">
      <c r="A192" s="518" t="s">
        <v>65</v>
      </c>
      <c r="B192" s="519"/>
      <c r="C192" s="519"/>
      <c r="D192" s="519"/>
      <c r="E192" s="519"/>
      <c r="F192" s="520"/>
      <c r="G192" s="108">
        <f>ROUND(SUM(G193:G227),2)</f>
        <v>0</v>
      </c>
      <c r="H192" s="108">
        <f t="shared" ref="H192" si="84">ROUND(SUM(H193:H227),2)</f>
        <v>0</v>
      </c>
      <c r="I192" s="108">
        <f t="shared" ref="I192" si="85">ROUND(SUM(I193:I227),2)</f>
        <v>0</v>
      </c>
      <c r="J192" s="108">
        <f t="shared" ref="J192" si="86">ROUND(SUM(J193:J227),2)</f>
        <v>0</v>
      </c>
      <c r="K192" s="108">
        <f t="shared" ref="K192" si="87">ROUND(SUM(K193:K227),2)</f>
        <v>0</v>
      </c>
      <c r="L192" s="108">
        <f t="shared" ref="L192" si="88">ROUND(SUM(L193:L227),2)</f>
        <v>0</v>
      </c>
      <c r="M192" s="108">
        <f t="shared" ref="M192" si="89">ROUND(SUM(M193:M227),2)</f>
        <v>0</v>
      </c>
      <c r="N192" s="108">
        <f t="shared" ref="N192" si="90">ROUND(SUM(N193:N227),2)</f>
        <v>0</v>
      </c>
      <c r="O192" s="108">
        <f t="shared" ref="O192" si="91">ROUND(SUM(O193:O227),2)</f>
        <v>0</v>
      </c>
      <c r="P192" s="108">
        <f t="shared" ref="P192" si="92">ROUND(SUM(P193:P227),2)</f>
        <v>0</v>
      </c>
      <c r="Q192" s="63">
        <f>SUM(G192:P192)</f>
        <v>0</v>
      </c>
      <c r="R192" s="428"/>
      <c r="S192" s="429">
        <f>SUM(S193:S227)</f>
        <v>0</v>
      </c>
      <c r="T192" s="142"/>
      <c r="U192" s="140"/>
      <c r="V192" s="149">
        <f>SUM(W193:AF193)</f>
        <v>0</v>
      </c>
      <c r="W192" s="144" t="str">
        <f>G$11</f>
        <v>PR</v>
      </c>
      <c r="X192" s="144" t="str">
        <f t="shared" ref="X192" si="93">H$11</f>
        <v>PM</v>
      </c>
      <c r="Y192" s="144" t="str">
        <f t="shared" ref="Y192" si="94">I$11</f>
        <v>SENG</v>
      </c>
      <c r="Z192" s="144" t="str">
        <f t="shared" ref="Z192" si="95">J$11</f>
        <v>ENG</v>
      </c>
      <c r="AA192" s="144" t="str">
        <f t="shared" ref="AA192" si="96">K$11</f>
        <v>SDES</v>
      </c>
      <c r="AB192" s="144" t="str">
        <f t="shared" ref="AB192" si="97">L$11</f>
        <v>DES</v>
      </c>
      <c r="AC192" s="144" t="str">
        <f t="shared" ref="AC192" si="98">M$11</f>
        <v>TECH</v>
      </c>
      <c r="AD192" s="144" t="str">
        <f t="shared" ref="AD192" si="99">N$11</f>
        <v>ADM</v>
      </c>
      <c r="AE192" s="144" t="str">
        <f t="shared" ref="AE192" si="100">O$11</f>
        <v>UD1</v>
      </c>
      <c r="AF192" s="144" t="str">
        <f t="shared" ref="AF192" si="101">P$11</f>
        <v>UD2</v>
      </c>
      <c r="AG192" s="140"/>
      <c r="AH192" s="140"/>
      <c r="AI192" s="140"/>
      <c r="AJ192" s="140"/>
      <c r="AK192" s="140"/>
      <c r="AL192" s="140"/>
      <c r="AM192" s="140"/>
      <c r="AN192" s="140"/>
      <c r="AO192" s="140"/>
      <c r="AP192" s="140"/>
      <c r="AQ192" s="140"/>
      <c r="AR192" s="140"/>
      <c r="AS192" s="140"/>
      <c r="AT192" s="140"/>
      <c r="AU192" s="140"/>
      <c r="AV192" s="140"/>
      <c r="AW192" s="140"/>
      <c r="AX192" s="140"/>
      <c r="AY192" s="140"/>
    </row>
    <row r="193" spans="1:51" s="3" customFormat="1" x14ac:dyDescent="0.25">
      <c r="A193" s="221"/>
      <c r="B193" s="514"/>
      <c r="C193" s="514"/>
      <c r="D193" s="514"/>
      <c r="E193" s="514"/>
      <c r="F193" s="515"/>
      <c r="G193" s="65"/>
      <c r="H193" s="65"/>
      <c r="I193" s="65"/>
      <c r="J193" s="65"/>
      <c r="K193" s="65"/>
      <c r="L193" s="65"/>
      <c r="M193" s="65"/>
      <c r="N193" s="65"/>
      <c r="O193" s="65"/>
      <c r="P193" s="110"/>
      <c r="Q193" s="136">
        <f t="shared" ref="Q193:Q227" si="102">SUM(G193:P193)</f>
        <v>0</v>
      </c>
      <c r="R193" s="430"/>
      <c r="S193" s="431"/>
      <c r="T193" s="142"/>
      <c r="U193" s="140"/>
      <c r="V193" s="140"/>
      <c r="W193" s="146">
        <f>G192*'SRC Rates'!$F$25</f>
        <v>0</v>
      </c>
      <c r="X193" s="146">
        <f>H192*'SRC Rates'!$F$31</f>
        <v>0</v>
      </c>
      <c r="Y193" s="381">
        <f>I192*'SRC Rates'!$F$45</f>
        <v>0</v>
      </c>
      <c r="Z193" s="381">
        <f>J192*'SRC Rates'!$F$59</f>
        <v>0</v>
      </c>
      <c r="AA193" s="381">
        <f>K192*'SRC Rates'!$F$73</f>
        <v>0</v>
      </c>
      <c r="AB193" s="381">
        <f>L192*'SRC Rates'!$F$87</f>
        <v>0</v>
      </c>
      <c r="AC193" s="381">
        <f>M192*'SRC Rates'!$F$101</f>
        <v>0</v>
      </c>
      <c r="AD193" s="381">
        <f>N192*'SRC Rates'!$F$115</f>
        <v>0</v>
      </c>
      <c r="AE193" s="381">
        <f>O192*'SRC Rates'!$F$129</f>
        <v>0</v>
      </c>
      <c r="AF193" s="381">
        <f>P192*'SRC Rates'!$F$143</f>
        <v>0</v>
      </c>
      <c r="AG193" s="140"/>
      <c r="AH193" s="140"/>
      <c r="AI193" s="140"/>
      <c r="AJ193" s="140"/>
      <c r="AK193" s="140"/>
      <c r="AL193" s="140"/>
      <c r="AM193" s="140"/>
      <c r="AN193" s="140"/>
      <c r="AO193" s="140"/>
      <c r="AP193" s="140"/>
      <c r="AQ193" s="140"/>
      <c r="AR193" s="140"/>
      <c r="AS193" s="140"/>
      <c r="AT193" s="140"/>
      <c r="AU193" s="140"/>
      <c r="AV193" s="140"/>
      <c r="AW193" s="140"/>
      <c r="AX193" s="140"/>
      <c r="AY193" s="140"/>
    </row>
    <row r="194" spans="1:51" s="3" customFormat="1" ht="15" customHeight="1" x14ac:dyDescent="0.25">
      <c r="A194" s="221"/>
      <c r="B194" s="514"/>
      <c r="C194" s="514"/>
      <c r="D194" s="514"/>
      <c r="E194" s="514"/>
      <c r="F194" s="515"/>
      <c r="G194" s="65"/>
      <c r="H194" s="65"/>
      <c r="I194" s="65"/>
      <c r="J194" s="65"/>
      <c r="K194" s="65"/>
      <c r="L194" s="65"/>
      <c r="M194" s="65"/>
      <c r="N194" s="65"/>
      <c r="O194" s="65"/>
      <c r="P194" s="110"/>
      <c r="Q194" s="136">
        <f t="shared" si="102"/>
        <v>0</v>
      </c>
      <c r="R194" s="432"/>
      <c r="S194" s="433"/>
      <c r="T194" s="142"/>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row>
    <row r="195" spans="1:51" s="3" customFormat="1" ht="15" customHeight="1" x14ac:dyDescent="0.25">
      <c r="A195" s="221"/>
      <c r="B195" s="514"/>
      <c r="C195" s="514"/>
      <c r="D195" s="514"/>
      <c r="E195" s="514"/>
      <c r="F195" s="515"/>
      <c r="G195" s="65"/>
      <c r="H195" s="65"/>
      <c r="I195" s="65"/>
      <c r="J195" s="65"/>
      <c r="K195" s="65"/>
      <c r="L195" s="65"/>
      <c r="M195" s="65"/>
      <c r="N195" s="65"/>
      <c r="O195" s="65"/>
      <c r="P195" s="110"/>
      <c r="Q195" s="137">
        <f t="shared" si="102"/>
        <v>0</v>
      </c>
      <c r="R195" s="432"/>
      <c r="S195" s="433"/>
      <c r="T195" s="142"/>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row>
    <row r="196" spans="1:51" s="3" customFormat="1" ht="15" customHeight="1" x14ac:dyDescent="0.25">
      <c r="A196" s="221"/>
      <c r="B196" s="514"/>
      <c r="C196" s="514"/>
      <c r="D196" s="514"/>
      <c r="E196" s="514"/>
      <c r="F196" s="515"/>
      <c r="G196" s="65"/>
      <c r="H196" s="65"/>
      <c r="I196" s="65"/>
      <c r="J196" s="65"/>
      <c r="K196" s="65"/>
      <c r="L196" s="65"/>
      <c r="M196" s="65"/>
      <c r="N196" s="65"/>
      <c r="O196" s="65"/>
      <c r="P196" s="110"/>
      <c r="Q196" s="136">
        <f t="shared" si="102"/>
        <v>0</v>
      </c>
      <c r="R196" s="432"/>
      <c r="S196" s="433"/>
      <c r="T196" s="142"/>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row>
    <row r="197" spans="1:51" s="3" customFormat="1" ht="15" customHeight="1" x14ac:dyDescent="0.25">
      <c r="A197" s="221"/>
      <c r="B197" s="514"/>
      <c r="C197" s="514"/>
      <c r="D197" s="514"/>
      <c r="E197" s="514"/>
      <c r="F197" s="515"/>
      <c r="G197" s="65"/>
      <c r="H197" s="65"/>
      <c r="I197" s="65"/>
      <c r="J197" s="65"/>
      <c r="K197" s="65"/>
      <c r="L197" s="65"/>
      <c r="M197" s="65"/>
      <c r="N197" s="65"/>
      <c r="O197" s="65"/>
      <c r="P197" s="110"/>
      <c r="Q197" s="137">
        <f t="shared" si="102"/>
        <v>0</v>
      </c>
      <c r="R197" s="432"/>
      <c r="S197" s="433"/>
      <c r="T197" s="142"/>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row>
    <row r="198" spans="1:51" s="3" customFormat="1" ht="15" customHeight="1" x14ac:dyDescent="0.25">
      <c r="A198" s="221"/>
      <c r="B198" s="514"/>
      <c r="C198" s="514"/>
      <c r="D198" s="514"/>
      <c r="E198" s="514"/>
      <c r="F198" s="515"/>
      <c r="G198" s="65"/>
      <c r="H198" s="65"/>
      <c r="I198" s="65"/>
      <c r="J198" s="65"/>
      <c r="K198" s="65"/>
      <c r="L198" s="65"/>
      <c r="M198" s="65"/>
      <c r="N198" s="65"/>
      <c r="O198" s="65"/>
      <c r="P198" s="110"/>
      <c r="Q198" s="136">
        <f t="shared" si="102"/>
        <v>0</v>
      </c>
      <c r="R198" s="432"/>
      <c r="S198" s="433"/>
      <c r="T198" s="142"/>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row>
    <row r="199" spans="1:51" s="3" customFormat="1" x14ac:dyDescent="0.25">
      <c r="A199" s="220"/>
      <c r="B199" s="514"/>
      <c r="C199" s="514"/>
      <c r="D199" s="514"/>
      <c r="E199" s="514"/>
      <c r="F199" s="515"/>
      <c r="G199" s="65"/>
      <c r="H199" s="65"/>
      <c r="I199" s="65"/>
      <c r="J199" s="65"/>
      <c r="K199" s="65"/>
      <c r="L199" s="65"/>
      <c r="M199" s="65"/>
      <c r="N199" s="65"/>
      <c r="O199" s="65"/>
      <c r="P199" s="110"/>
      <c r="Q199" s="136">
        <f t="shared" si="102"/>
        <v>0</v>
      </c>
      <c r="R199" s="432"/>
      <c r="S199" s="433"/>
      <c r="T199" s="142"/>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row>
    <row r="200" spans="1:51" s="3" customFormat="1" x14ac:dyDescent="0.25">
      <c r="A200" s="220"/>
      <c r="B200" s="514"/>
      <c r="C200" s="514"/>
      <c r="D200" s="514"/>
      <c r="E200" s="514"/>
      <c r="F200" s="515"/>
      <c r="G200" s="65"/>
      <c r="H200" s="65"/>
      <c r="I200" s="65"/>
      <c r="J200" s="65"/>
      <c r="K200" s="65"/>
      <c r="L200" s="65"/>
      <c r="M200" s="65"/>
      <c r="N200" s="65"/>
      <c r="O200" s="65"/>
      <c r="P200" s="110"/>
      <c r="Q200" s="137">
        <f t="shared" si="102"/>
        <v>0</v>
      </c>
      <c r="R200" s="432"/>
      <c r="S200" s="433"/>
      <c r="T200" s="142"/>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row>
    <row r="201" spans="1:51" s="3" customFormat="1" x14ac:dyDescent="0.25">
      <c r="A201" s="220"/>
      <c r="B201" s="514"/>
      <c r="C201" s="514"/>
      <c r="D201" s="514"/>
      <c r="E201" s="514"/>
      <c r="F201" s="515"/>
      <c r="G201" s="65"/>
      <c r="H201" s="65"/>
      <c r="I201" s="65"/>
      <c r="J201" s="65"/>
      <c r="K201" s="65"/>
      <c r="L201" s="65"/>
      <c r="M201" s="65"/>
      <c r="N201" s="65"/>
      <c r="O201" s="65"/>
      <c r="P201" s="110"/>
      <c r="Q201" s="136">
        <f t="shared" si="102"/>
        <v>0</v>
      </c>
      <c r="R201" s="432"/>
      <c r="S201" s="433"/>
      <c r="T201" s="142"/>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row>
    <row r="202" spans="1:51" s="3" customFormat="1" x14ac:dyDescent="0.25">
      <c r="A202" s="220"/>
      <c r="B202" s="514"/>
      <c r="C202" s="514"/>
      <c r="D202" s="514"/>
      <c r="E202" s="514"/>
      <c r="F202" s="515"/>
      <c r="G202" s="65"/>
      <c r="H202" s="65"/>
      <c r="I202" s="65"/>
      <c r="J202" s="65"/>
      <c r="K202" s="65"/>
      <c r="L202" s="65"/>
      <c r="M202" s="65"/>
      <c r="N202" s="65"/>
      <c r="O202" s="65"/>
      <c r="P202" s="110"/>
      <c r="Q202" s="137">
        <f t="shared" ref="Q202:Q211" si="103">SUM(G202:P202)</f>
        <v>0</v>
      </c>
      <c r="R202" s="432"/>
      <c r="S202" s="433"/>
      <c r="T202" s="142"/>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row>
    <row r="203" spans="1:51" s="3" customFormat="1" x14ac:dyDescent="0.25">
      <c r="A203" s="220"/>
      <c r="B203" s="514"/>
      <c r="C203" s="514"/>
      <c r="D203" s="514"/>
      <c r="E203" s="514"/>
      <c r="F203" s="515"/>
      <c r="G203" s="65"/>
      <c r="H203" s="65"/>
      <c r="I203" s="65"/>
      <c r="J203" s="65"/>
      <c r="K203" s="65"/>
      <c r="L203" s="65"/>
      <c r="M203" s="65"/>
      <c r="N203" s="65"/>
      <c r="O203" s="65"/>
      <c r="P203" s="110"/>
      <c r="Q203" s="136">
        <f t="shared" si="103"/>
        <v>0</v>
      </c>
      <c r="R203" s="432"/>
      <c r="S203" s="433"/>
      <c r="T203" s="142"/>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row>
    <row r="204" spans="1:51" s="3" customFormat="1" x14ac:dyDescent="0.25">
      <c r="A204" s="220"/>
      <c r="B204" s="514"/>
      <c r="C204" s="514"/>
      <c r="D204" s="514"/>
      <c r="E204" s="514"/>
      <c r="F204" s="515"/>
      <c r="G204" s="65"/>
      <c r="H204" s="65"/>
      <c r="I204" s="65"/>
      <c r="J204" s="65"/>
      <c r="K204" s="65"/>
      <c r="L204" s="65"/>
      <c r="M204" s="65"/>
      <c r="N204" s="65"/>
      <c r="O204" s="65"/>
      <c r="P204" s="110"/>
      <c r="Q204" s="136">
        <f t="shared" si="103"/>
        <v>0</v>
      </c>
      <c r="R204" s="432"/>
      <c r="S204" s="433"/>
      <c r="T204" s="142"/>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row>
    <row r="205" spans="1:51" s="3" customFormat="1" x14ac:dyDescent="0.25">
      <c r="A205" s="220"/>
      <c r="B205" s="514"/>
      <c r="C205" s="514"/>
      <c r="D205" s="514"/>
      <c r="E205" s="514"/>
      <c r="F205" s="515"/>
      <c r="G205" s="65"/>
      <c r="H205" s="65"/>
      <c r="I205" s="65"/>
      <c r="J205" s="65"/>
      <c r="K205" s="65"/>
      <c r="L205" s="65"/>
      <c r="M205" s="65"/>
      <c r="N205" s="65"/>
      <c r="O205" s="65"/>
      <c r="P205" s="110"/>
      <c r="Q205" s="137">
        <f t="shared" si="103"/>
        <v>0</v>
      </c>
      <c r="R205" s="432"/>
      <c r="S205" s="433"/>
      <c r="T205" s="142"/>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row>
    <row r="206" spans="1:51" s="3" customFormat="1" x14ac:dyDescent="0.25">
      <c r="A206" s="220"/>
      <c r="B206" s="514"/>
      <c r="C206" s="514"/>
      <c r="D206" s="514"/>
      <c r="E206" s="514"/>
      <c r="F206" s="515"/>
      <c r="G206" s="65"/>
      <c r="H206" s="65"/>
      <c r="I206" s="65"/>
      <c r="J206" s="65"/>
      <c r="K206" s="65"/>
      <c r="L206" s="65"/>
      <c r="M206" s="65"/>
      <c r="N206" s="65"/>
      <c r="O206" s="65"/>
      <c r="P206" s="110"/>
      <c r="Q206" s="136">
        <f t="shared" si="103"/>
        <v>0</v>
      </c>
      <c r="R206" s="432"/>
      <c r="S206" s="433"/>
      <c r="T206" s="142"/>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row>
    <row r="207" spans="1:51" s="3" customFormat="1" x14ac:dyDescent="0.25">
      <c r="A207" s="220"/>
      <c r="B207" s="514"/>
      <c r="C207" s="514"/>
      <c r="D207" s="514"/>
      <c r="E207" s="514"/>
      <c r="F207" s="515"/>
      <c r="G207" s="65"/>
      <c r="H207" s="65"/>
      <c r="I207" s="65"/>
      <c r="J207" s="65"/>
      <c r="K207" s="65"/>
      <c r="L207" s="65"/>
      <c r="M207" s="65"/>
      <c r="N207" s="65"/>
      <c r="O207" s="65"/>
      <c r="P207" s="110"/>
      <c r="Q207" s="137">
        <f t="shared" si="103"/>
        <v>0</v>
      </c>
      <c r="R207" s="432"/>
      <c r="S207" s="433"/>
      <c r="T207" s="142"/>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row>
    <row r="208" spans="1:51" s="3" customFormat="1" x14ac:dyDescent="0.25">
      <c r="A208" s="220"/>
      <c r="B208" s="514"/>
      <c r="C208" s="514"/>
      <c r="D208" s="514"/>
      <c r="E208" s="514"/>
      <c r="F208" s="515"/>
      <c r="G208" s="65"/>
      <c r="H208" s="65"/>
      <c r="I208" s="65"/>
      <c r="J208" s="65"/>
      <c r="K208" s="65"/>
      <c r="L208" s="65"/>
      <c r="M208" s="65"/>
      <c r="N208" s="65"/>
      <c r="O208" s="65"/>
      <c r="P208" s="110"/>
      <c r="Q208" s="136">
        <f t="shared" si="103"/>
        <v>0</v>
      </c>
      <c r="R208" s="432"/>
      <c r="S208" s="433"/>
      <c r="T208" s="142"/>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row>
    <row r="209" spans="1:51" s="3" customFormat="1" x14ac:dyDescent="0.25">
      <c r="A209" s="220"/>
      <c r="B209" s="514"/>
      <c r="C209" s="514"/>
      <c r="D209" s="514"/>
      <c r="E209" s="514"/>
      <c r="F209" s="515"/>
      <c r="G209" s="65"/>
      <c r="H209" s="65"/>
      <c r="I209" s="65"/>
      <c r="J209" s="65"/>
      <c r="K209" s="65"/>
      <c r="L209" s="65"/>
      <c r="M209" s="65"/>
      <c r="N209" s="65"/>
      <c r="O209" s="65"/>
      <c r="P209" s="110"/>
      <c r="Q209" s="136">
        <f t="shared" si="103"/>
        <v>0</v>
      </c>
      <c r="R209" s="432"/>
      <c r="S209" s="433"/>
      <c r="T209" s="142"/>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row>
    <row r="210" spans="1:51" s="3" customFormat="1" x14ac:dyDescent="0.25">
      <c r="A210" s="220"/>
      <c r="B210" s="514"/>
      <c r="C210" s="514"/>
      <c r="D210" s="514"/>
      <c r="E210" s="514"/>
      <c r="F210" s="515"/>
      <c r="G210" s="65"/>
      <c r="H210" s="65"/>
      <c r="I210" s="65"/>
      <c r="J210" s="65"/>
      <c r="K210" s="65"/>
      <c r="L210" s="65"/>
      <c r="M210" s="65"/>
      <c r="N210" s="65"/>
      <c r="O210" s="65"/>
      <c r="P210" s="110"/>
      <c r="Q210" s="137">
        <f t="shared" si="103"/>
        <v>0</v>
      </c>
      <c r="R210" s="432"/>
      <c r="S210" s="433"/>
      <c r="T210" s="142"/>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row>
    <row r="211" spans="1:51" s="3" customFormat="1" x14ac:dyDescent="0.25">
      <c r="A211" s="220"/>
      <c r="B211" s="514"/>
      <c r="C211" s="514"/>
      <c r="D211" s="514"/>
      <c r="E211" s="514"/>
      <c r="F211" s="515"/>
      <c r="G211" s="65"/>
      <c r="H211" s="65"/>
      <c r="I211" s="65"/>
      <c r="J211" s="65"/>
      <c r="K211" s="65"/>
      <c r="L211" s="65"/>
      <c r="M211" s="65"/>
      <c r="N211" s="65"/>
      <c r="O211" s="65"/>
      <c r="P211" s="110"/>
      <c r="Q211" s="136">
        <f t="shared" si="103"/>
        <v>0</v>
      </c>
      <c r="R211" s="432"/>
      <c r="S211" s="433"/>
      <c r="T211" s="142"/>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row>
    <row r="212" spans="1:51" s="3" customFormat="1" x14ac:dyDescent="0.25">
      <c r="A212" s="220"/>
      <c r="B212" s="514"/>
      <c r="C212" s="514"/>
      <c r="D212" s="514"/>
      <c r="E212" s="514"/>
      <c r="F212" s="515"/>
      <c r="G212" s="65"/>
      <c r="H212" s="65"/>
      <c r="I212" s="65"/>
      <c r="J212" s="65"/>
      <c r="K212" s="65"/>
      <c r="L212" s="65"/>
      <c r="M212" s="65"/>
      <c r="N212" s="65"/>
      <c r="O212" s="65"/>
      <c r="P212" s="110"/>
      <c r="Q212" s="137">
        <f t="shared" si="102"/>
        <v>0</v>
      </c>
      <c r="R212" s="432"/>
      <c r="S212" s="433"/>
      <c r="T212" s="142"/>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row>
    <row r="213" spans="1:51" s="3" customFormat="1" x14ac:dyDescent="0.25">
      <c r="A213" s="220"/>
      <c r="B213" s="514"/>
      <c r="C213" s="514"/>
      <c r="D213" s="514"/>
      <c r="E213" s="514"/>
      <c r="F213" s="515"/>
      <c r="G213" s="65"/>
      <c r="H213" s="65"/>
      <c r="I213" s="65"/>
      <c r="J213" s="65"/>
      <c r="K213" s="65"/>
      <c r="L213" s="65"/>
      <c r="M213" s="65"/>
      <c r="N213" s="65"/>
      <c r="O213" s="65"/>
      <c r="P213" s="110"/>
      <c r="Q213" s="136">
        <f t="shared" si="102"/>
        <v>0</v>
      </c>
      <c r="R213" s="432"/>
      <c r="S213" s="433"/>
      <c r="T213" s="142"/>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row>
    <row r="214" spans="1:51" s="3" customFormat="1" x14ac:dyDescent="0.25">
      <c r="A214" s="220"/>
      <c r="B214" s="514"/>
      <c r="C214" s="514"/>
      <c r="D214" s="514"/>
      <c r="E214" s="514"/>
      <c r="F214" s="515"/>
      <c r="G214" s="65"/>
      <c r="H214" s="65"/>
      <c r="I214" s="65"/>
      <c r="J214" s="65"/>
      <c r="K214" s="65"/>
      <c r="L214" s="65"/>
      <c r="M214" s="65"/>
      <c r="N214" s="65"/>
      <c r="O214" s="65"/>
      <c r="P214" s="110"/>
      <c r="Q214" s="136">
        <f t="shared" si="102"/>
        <v>0</v>
      </c>
      <c r="R214" s="432"/>
      <c r="S214" s="433"/>
      <c r="T214" s="142"/>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row>
    <row r="215" spans="1:51" s="3" customFormat="1" x14ac:dyDescent="0.25">
      <c r="A215" s="220"/>
      <c r="B215" s="514"/>
      <c r="C215" s="514"/>
      <c r="D215" s="514"/>
      <c r="E215" s="514"/>
      <c r="F215" s="515"/>
      <c r="G215" s="65"/>
      <c r="H215" s="65"/>
      <c r="I215" s="65"/>
      <c r="J215" s="65"/>
      <c r="K215" s="65"/>
      <c r="L215" s="65"/>
      <c r="M215" s="65"/>
      <c r="N215" s="65"/>
      <c r="O215" s="65"/>
      <c r="P215" s="110"/>
      <c r="Q215" s="137">
        <f t="shared" si="102"/>
        <v>0</v>
      </c>
      <c r="R215" s="432"/>
      <c r="S215" s="433"/>
      <c r="T215" s="142"/>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row>
    <row r="216" spans="1:51" s="3" customFormat="1" x14ac:dyDescent="0.25">
      <c r="A216" s="220"/>
      <c r="B216" s="514"/>
      <c r="C216" s="514"/>
      <c r="D216" s="514"/>
      <c r="E216" s="514"/>
      <c r="F216" s="515"/>
      <c r="G216" s="65"/>
      <c r="H216" s="65"/>
      <c r="I216" s="65"/>
      <c r="J216" s="65"/>
      <c r="K216" s="65"/>
      <c r="L216" s="65"/>
      <c r="M216" s="65"/>
      <c r="N216" s="65"/>
      <c r="O216" s="65"/>
      <c r="P216" s="110"/>
      <c r="Q216" s="136">
        <f t="shared" si="102"/>
        <v>0</v>
      </c>
      <c r="R216" s="432"/>
      <c r="S216" s="433"/>
      <c r="T216" s="142"/>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row>
    <row r="217" spans="1:51" s="3" customFormat="1" x14ac:dyDescent="0.25">
      <c r="A217" s="220"/>
      <c r="B217" s="514"/>
      <c r="C217" s="514"/>
      <c r="D217" s="514"/>
      <c r="E217" s="514"/>
      <c r="F217" s="515"/>
      <c r="G217" s="65"/>
      <c r="H217" s="65"/>
      <c r="I217" s="65"/>
      <c r="J217" s="65"/>
      <c r="K217" s="65"/>
      <c r="L217" s="65"/>
      <c r="M217" s="65"/>
      <c r="N217" s="65"/>
      <c r="O217" s="65"/>
      <c r="P217" s="110"/>
      <c r="Q217" s="137">
        <f t="shared" si="102"/>
        <v>0</v>
      </c>
      <c r="R217" s="432"/>
      <c r="S217" s="433"/>
      <c r="T217" s="142"/>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row>
    <row r="218" spans="1:51" s="3" customFormat="1" x14ac:dyDescent="0.25">
      <c r="A218" s="220"/>
      <c r="B218" s="514"/>
      <c r="C218" s="514"/>
      <c r="D218" s="514"/>
      <c r="E218" s="514"/>
      <c r="F218" s="515"/>
      <c r="G218" s="65"/>
      <c r="H218" s="65"/>
      <c r="I218" s="65"/>
      <c r="J218" s="65"/>
      <c r="K218" s="65"/>
      <c r="L218" s="65"/>
      <c r="M218" s="65"/>
      <c r="N218" s="65"/>
      <c r="O218" s="65"/>
      <c r="P218" s="110"/>
      <c r="Q218" s="136">
        <f t="shared" si="102"/>
        <v>0</v>
      </c>
      <c r="R218" s="432"/>
      <c r="S218" s="433"/>
      <c r="T218" s="142"/>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row>
    <row r="219" spans="1:51" s="3" customFormat="1" x14ac:dyDescent="0.25">
      <c r="A219" s="220"/>
      <c r="B219" s="514"/>
      <c r="C219" s="514"/>
      <c r="D219" s="514"/>
      <c r="E219" s="514"/>
      <c r="F219" s="515"/>
      <c r="G219" s="65"/>
      <c r="H219" s="65"/>
      <c r="I219" s="65"/>
      <c r="J219" s="65"/>
      <c r="K219" s="65"/>
      <c r="L219" s="65"/>
      <c r="M219" s="65"/>
      <c r="N219" s="65"/>
      <c r="O219" s="65"/>
      <c r="P219" s="110"/>
      <c r="Q219" s="136">
        <f t="shared" si="102"/>
        <v>0</v>
      </c>
      <c r="R219" s="432"/>
      <c r="S219" s="433"/>
      <c r="T219" s="142"/>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row>
    <row r="220" spans="1:51" s="3" customFormat="1" x14ac:dyDescent="0.25">
      <c r="A220" s="220"/>
      <c r="B220" s="514"/>
      <c r="C220" s="514"/>
      <c r="D220" s="514"/>
      <c r="E220" s="514"/>
      <c r="F220" s="515"/>
      <c r="G220" s="65"/>
      <c r="H220" s="65"/>
      <c r="I220" s="65"/>
      <c r="J220" s="65"/>
      <c r="K220" s="65"/>
      <c r="L220" s="65"/>
      <c r="M220" s="65"/>
      <c r="N220" s="65"/>
      <c r="O220" s="65"/>
      <c r="P220" s="110"/>
      <c r="Q220" s="137">
        <f t="shared" si="102"/>
        <v>0</v>
      </c>
      <c r="R220" s="432"/>
      <c r="S220" s="433"/>
      <c r="T220" s="142"/>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row>
    <row r="221" spans="1:51" s="3" customFormat="1" x14ac:dyDescent="0.25">
      <c r="A221" s="220"/>
      <c r="B221" s="514"/>
      <c r="C221" s="514"/>
      <c r="D221" s="514"/>
      <c r="E221" s="514"/>
      <c r="F221" s="515"/>
      <c r="G221" s="65"/>
      <c r="H221" s="65"/>
      <c r="I221" s="65"/>
      <c r="J221" s="65"/>
      <c r="K221" s="65"/>
      <c r="L221" s="65"/>
      <c r="M221" s="65"/>
      <c r="N221" s="65"/>
      <c r="O221" s="65"/>
      <c r="P221" s="110"/>
      <c r="Q221" s="136">
        <f t="shared" si="102"/>
        <v>0</v>
      </c>
      <c r="R221" s="432"/>
      <c r="S221" s="433"/>
      <c r="T221" s="142"/>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row>
    <row r="222" spans="1:51" s="3" customFormat="1" x14ac:dyDescent="0.25">
      <c r="A222" s="220"/>
      <c r="B222" s="514"/>
      <c r="C222" s="514"/>
      <c r="D222" s="514"/>
      <c r="E222" s="514"/>
      <c r="F222" s="515"/>
      <c r="G222" s="65"/>
      <c r="H222" s="65"/>
      <c r="I222" s="65"/>
      <c r="J222" s="65"/>
      <c r="K222" s="65"/>
      <c r="L222" s="65"/>
      <c r="M222" s="65"/>
      <c r="N222" s="65"/>
      <c r="O222" s="65"/>
      <c r="P222" s="110"/>
      <c r="Q222" s="137">
        <f t="shared" si="102"/>
        <v>0</v>
      </c>
      <c r="R222" s="432"/>
      <c r="S222" s="433"/>
      <c r="T222" s="142"/>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row>
    <row r="223" spans="1:51" s="3" customFormat="1" x14ac:dyDescent="0.25">
      <c r="A223" s="220"/>
      <c r="B223" s="514"/>
      <c r="C223" s="514"/>
      <c r="D223" s="514"/>
      <c r="E223" s="514"/>
      <c r="F223" s="515"/>
      <c r="G223" s="65"/>
      <c r="H223" s="65"/>
      <c r="I223" s="65"/>
      <c r="J223" s="65"/>
      <c r="K223" s="65"/>
      <c r="L223" s="65"/>
      <c r="M223" s="65"/>
      <c r="N223" s="65"/>
      <c r="O223" s="65"/>
      <c r="P223" s="110"/>
      <c r="Q223" s="136">
        <f t="shared" si="102"/>
        <v>0</v>
      </c>
      <c r="R223" s="432"/>
      <c r="S223" s="433"/>
      <c r="T223" s="142"/>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row>
    <row r="224" spans="1:51" s="3" customFormat="1" x14ac:dyDescent="0.25">
      <c r="A224" s="220"/>
      <c r="B224" s="514"/>
      <c r="C224" s="514"/>
      <c r="D224" s="514"/>
      <c r="E224" s="514"/>
      <c r="F224" s="515"/>
      <c r="G224" s="65"/>
      <c r="H224" s="65"/>
      <c r="I224" s="65"/>
      <c r="J224" s="65"/>
      <c r="K224" s="65"/>
      <c r="L224" s="65"/>
      <c r="M224" s="65"/>
      <c r="N224" s="65"/>
      <c r="O224" s="65"/>
      <c r="P224" s="110"/>
      <c r="Q224" s="137">
        <f t="shared" si="102"/>
        <v>0</v>
      </c>
      <c r="R224" s="432"/>
      <c r="S224" s="433"/>
      <c r="T224" s="142"/>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row>
    <row r="225" spans="1:51" s="3" customFormat="1" x14ac:dyDescent="0.25">
      <c r="A225" s="220"/>
      <c r="B225" s="514"/>
      <c r="C225" s="514"/>
      <c r="D225" s="514"/>
      <c r="E225" s="514"/>
      <c r="F225" s="515"/>
      <c r="G225" s="65"/>
      <c r="H225" s="65"/>
      <c r="I225" s="65"/>
      <c r="J225" s="65"/>
      <c r="K225" s="65"/>
      <c r="L225" s="65"/>
      <c r="M225" s="65"/>
      <c r="N225" s="65"/>
      <c r="O225" s="65"/>
      <c r="P225" s="110"/>
      <c r="Q225" s="136">
        <f t="shared" si="102"/>
        <v>0</v>
      </c>
      <c r="R225" s="432"/>
      <c r="S225" s="433"/>
      <c r="T225" s="142"/>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row>
    <row r="226" spans="1:51" s="3" customFormat="1" x14ac:dyDescent="0.25">
      <c r="A226" s="220"/>
      <c r="B226" s="514"/>
      <c r="C226" s="514"/>
      <c r="D226" s="514"/>
      <c r="E226" s="514"/>
      <c r="F226" s="515"/>
      <c r="G226" s="65"/>
      <c r="H226" s="65"/>
      <c r="I226" s="65"/>
      <c r="J226" s="65"/>
      <c r="K226" s="65"/>
      <c r="L226" s="65"/>
      <c r="M226" s="65"/>
      <c r="N226" s="65"/>
      <c r="O226" s="65"/>
      <c r="P226" s="110"/>
      <c r="Q226" s="137">
        <f t="shared" si="102"/>
        <v>0</v>
      </c>
      <c r="R226" s="432"/>
      <c r="S226" s="433"/>
      <c r="T226" s="142"/>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row>
    <row r="227" spans="1:51" s="3" customFormat="1" ht="15.6" thickBot="1" x14ac:dyDescent="0.3">
      <c r="A227" s="220"/>
      <c r="B227" s="514"/>
      <c r="C227" s="514"/>
      <c r="D227" s="514"/>
      <c r="E227" s="514"/>
      <c r="F227" s="515"/>
      <c r="G227" s="65"/>
      <c r="H227" s="65"/>
      <c r="I227" s="65"/>
      <c r="J227" s="65"/>
      <c r="K227" s="65"/>
      <c r="L227" s="65"/>
      <c r="M227" s="65"/>
      <c r="N227" s="65"/>
      <c r="O227" s="65"/>
      <c r="P227" s="139"/>
      <c r="Q227" s="136">
        <f t="shared" si="102"/>
        <v>0</v>
      </c>
      <c r="R227" s="434"/>
      <c r="S227" s="435"/>
      <c r="T227" s="142"/>
      <c r="U227" s="140"/>
      <c r="V227" s="140"/>
      <c r="W227" s="144"/>
      <c r="X227" s="144"/>
      <c r="Y227" s="144"/>
      <c r="Z227" s="144"/>
      <c r="AA227" s="144"/>
      <c r="AB227" s="144"/>
      <c r="AC227" s="144"/>
      <c r="AD227" s="144"/>
      <c r="AE227" s="144"/>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row>
    <row r="228" spans="1:51" s="3" customFormat="1" ht="15" customHeight="1" thickBot="1" x14ac:dyDescent="0.3">
      <c r="A228" s="518" t="s">
        <v>66</v>
      </c>
      <c r="B228" s="519"/>
      <c r="C228" s="519"/>
      <c r="D228" s="519"/>
      <c r="E228" s="519"/>
      <c r="F228" s="520"/>
      <c r="G228" s="108">
        <f>ROUND(SUM(G229:G263),2)</f>
        <v>0</v>
      </c>
      <c r="H228" s="108">
        <f t="shared" ref="H228" si="104">ROUND(SUM(H229:H263),2)</f>
        <v>0</v>
      </c>
      <c r="I228" s="108">
        <f t="shared" ref="I228" si="105">ROUND(SUM(I229:I263),2)</f>
        <v>0</v>
      </c>
      <c r="J228" s="108">
        <f t="shared" ref="J228" si="106">ROUND(SUM(J229:J263),2)</f>
        <v>0</v>
      </c>
      <c r="K228" s="108">
        <f t="shared" ref="K228" si="107">ROUND(SUM(K229:K263),2)</f>
        <v>0</v>
      </c>
      <c r="L228" s="108">
        <f t="shared" ref="L228" si="108">ROUND(SUM(L229:L263),2)</f>
        <v>0</v>
      </c>
      <c r="M228" s="108">
        <f t="shared" ref="M228" si="109">ROUND(SUM(M229:M263),2)</f>
        <v>0</v>
      </c>
      <c r="N228" s="108">
        <f t="shared" ref="N228" si="110">ROUND(SUM(N229:N263),2)</f>
        <v>0</v>
      </c>
      <c r="O228" s="108">
        <f t="shared" ref="O228" si="111">ROUND(SUM(O229:O263),2)</f>
        <v>0</v>
      </c>
      <c r="P228" s="108">
        <f t="shared" ref="P228" si="112">ROUND(SUM(P229:P263),2)</f>
        <v>0</v>
      </c>
      <c r="Q228" s="63">
        <f>SUM(G228:P228)</f>
        <v>0</v>
      </c>
      <c r="R228" s="428"/>
      <c r="S228" s="429">
        <f>SUM(S229:S263)</f>
        <v>0</v>
      </c>
      <c r="T228" s="142"/>
      <c r="U228" s="140"/>
      <c r="V228" s="149">
        <f>SUM(W229:AF229)</f>
        <v>0</v>
      </c>
      <c r="W228" s="144" t="str">
        <f>G$11</f>
        <v>PR</v>
      </c>
      <c r="X228" s="144" t="str">
        <f t="shared" ref="X228" si="113">H$11</f>
        <v>PM</v>
      </c>
      <c r="Y228" s="144" t="str">
        <f t="shared" ref="Y228" si="114">I$11</f>
        <v>SENG</v>
      </c>
      <c r="Z228" s="144" t="str">
        <f t="shared" ref="Z228" si="115">J$11</f>
        <v>ENG</v>
      </c>
      <c r="AA228" s="144" t="str">
        <f t="shared" ref="AA228" si="116">K$11</f>
        <v>SDES</v>
      </c>
      <c r="AB228" s="144" t="str">
        <f t="shared" ref="AB228" si="117">L$11</f>
        <v>DES</v>
      </c>
      <c r="AC228" s="144" t="str">
        <f t="shared" ref="AC228" si="118">M$11</f>
        <v>TECH</v>
      </c>
      <c r="AD228" s="144" t="str">
        <f t="shared" ref="AD228" si="119">N$11</f>
        <v>ADM</v>
      </c>
      <c r="AE228" s="144" t="str">
        <f t="shared" ref="AE228" si="120">O$11</f>
        <v>UD1</v>
      </c>
      <c r="AF228" s="144" t="str">
        <f t="shared" ref="AF228" si="121">P$11</f>
        <v>UD2</v>
      </c>
      <c r="AG228" s="140"/>
      <c r="AH228" s="140"/>
      <c r="AI228" s="140"/>
      <c r="AJ228" s="140"/>
      <c r="AK228" s="140"/>
      <c r="AL228" s="140"/>
      <c r="AM228" s="140"/>
      <c r="AN228" s="140"/>
      <c r="AO228" s="140"/>
      <c r="AP228" s="140"/>
      <c r="AQ228" s="140"/>
      <c r="AR228" s="140"/>
      <c r="AS228" s="140"/>
      <c r="AT228" s="140"/>
      <c r="AU228" s="140"/>
      <c r="AV228" s="140"/>
      <c r="AW228" s="140"/>
      <c r="AX228" s="140"/>
      <c r="AY228" s="140"/>
    </row>
    <row r="229" spans="1:51" s="3" customFormat="1" x14ac:dyDescent="0.25">
      <c r="A229" s="221"/>
      <c r="B229" s="514"/>
      <c r="C229" s="514"/>
      <c r="D229" s="514"/>
      <c r="E229" s="514"/>
      <c r="F229" s="514"/>
      <c r="G229" s="110"/>
      <c r="H229" s="110"/>
      <c r="I229" s="110"/>
      <c r="J229" s="110"/>
      <c r="K229" s="110"/>
      <c r="L229" s="110"/>
      <c r="M229" s="110"/>
      <c r="N229" s="110"/>
      <c r="O229" s="109"/>
      <c r="P229" s="110"/>
      <c r="Q229" s="136">
        <f t="shared" ref="Q229:Q263" si="122">SUM(G229:P229)</f>
        <v>0</v>
      </c>
      <c r="R229" s="430"/>
      <c r="S229" s="431"/>
      <c r="T229" s="142"/>
      <c r="U229" s="140"/>
      <c r="V229" s="140"/>
      <c r="W229" s="146">
        <f>G228*'SRC Rates'!$F$25</f>
        <v>0</v>
      </c>
      <c r="X229" s="146">
        <f>H228*'SRC Rates'!$F$31</f>
        <v>0</v>
      </c>
      <c r="Y229" s="381">
        <f>I228*'SRC Rates'!$F$45</f>
        <v>0</v>
      </c>
      <c r="Z229" s="381">
        <f>J228*'SRC Rates'!$F$59</f>
        <v>0</v>
      </c>
      <c r="AA229" s="381">
        <f>K228*'SRC Rates'!$F$73</f>
        <v>0</v>
      </c>
      <c r="AB229" s="381">
        <f>L228*'SRC Rates'!$F$87</f>
        <v>0</v>
      </c>
      <c r="AC229" s="381">
        <f>M228*'SRC Rates'!$F$101</f>
        <v>0</v>
      </c>
      <c r="AD229" s="381">
        <f>N228*'SRC Rates'!$F$115</f>
        <v>0</v>
      </c>
      <c r="AE229" s="381">
        <f>O228*'SRC Rates'!$F$129</f>
        <v>0</v>
      </c>
      <c r="AF229" s="381">
        <f>P228*'SRC Rates'!$F$143</f>
        <v>0</v>
      </c>
      <c r="AG229" s="140"/>
      <c r="AH229" s="140"/>
      <c r="AI229" s="140"/>
      <c r="AJ229" s="140"/>
      <c r="AK229" s="140"/>
      <c r="AL229" s="140"/>
      <c r="AM229" s="140"/>
      <c r="AN229" s="140"/>
      <c r="AO229" s="140"/>
      <c r="AP229" s="140"/>
      <c r="AQ229" s="140"/>
      <c r="AR229" s="140"/>
      <c r="AS229" s="140"/>
      <c r="AT229" s="140"/>
      <c r="AU229" s="140"/>
      <c r="AV229" s="140"/>
      <c r="AW229" s="140"/>
      <c r="AX229" s="140"/>
      <c r="AY229" s="140"/>
    </row>
    <row r="230" spans="1:51" s="3" customFormat="1" ht="15" customHeight="1" x14ac:dyDescent="0.25">
      <c r="A230" s="221"/>
      <c r="B230" s="514"/>
      <c r="C230" s="514"/>
      <c r="D230" s="514"/>
      <c r="E230" s="514"/>
      <c r="F230" s="514"/>
      <c r="G230" s="110"/>
      <c r="H230" s="110"/>
      <c r="I230" s="110"/>
      <c r="J230" s="110"/>
      <c r="K230" s="110"/>
      <c r="L230" s="110"/>
      <c r="M230" s="110"/>
      <c r="N230" s="110"/>
      <c r="O230" s="109"/>
      <c r="P230" s="110"/>
      <c r="Q230" s="136">
        <f t="shared" si="122"/>
        <v>0</v>
      </c>
      <c r="R230" s="432"/>
      <c r="S230" s="433"/>
      <c r="T230" s="142"/>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row>
    <row r="231" spans="1:51" s="3" customFormat="1" ht="15" customHeight="1" x14ac:dyDescent="0.25">
      <c r="A231" s="221"/>
      <c r="B231" s="514"/>
      <c r="C231" s="514"/>
      <c r="D231" s="514"/>
      <c r="E231" s="514"/>
      <c r="F231" s="514"/>
      <c r="G231" s="110"/>
      <c r="H231" s="110"/>
      <c r="I231" s="110"/>
      <c r="J231" s="110"/>
      <c r="K231" s="110"/>
      <c r="L231" s="110"/>
      <c r="M231" s="110"/>
      <c r="N231" s="110"/>
      <c r="O231" s="109"/>
      <c r="P231" s="110"/>
      <c r="Q231" s="137">
        <f t="shared" si="122"/>
        <v>0</v>
      </c>
      <c r="R231" s="432"/>
      <c r="S231" s="433"/>
      <c r="T231" s="142"/>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row>
    <row r="232" spans="1:51" s="3" customFormat="1" ht="15" customHeight="1" x14ac:dyDescent="0.25">
      <c r="A232" s="221"/>
      <c r="B232" s="514"/>
      <c r="C232" s="514"/>
      <c r="D232" s="514"/>
      <c r="E232" s="514"/>
      <c r="F232" s="514"/>
      <c r="G232" s="110"/>
      <c r="H232" s="110"/>
      <c r="I232" s="110"/>
      <c r="J232" s="110"/>
      <c r="K232" s="110"/>
      <c r="L232" s="110"/>
      <c r="M232" s="110"/>
      <c r="N232" s="110"/>
      <c r="O232" s="109"/>
      <c r="P232" s="110"/>
      <c r="Q232" s="136">
        <f t="shared" si="122"/>
        <v>0</v>
      </c>
      <c r="R232" s="432"/>
      <c r="S232" s="433"/>
      <c r="T232" s="142"/>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row>
    <row r="233" spans="1:51" s="3" customFormat="1" ht="15" customHeight="1" x14ac:dyDescent="0.25">
      <c r="A233" s="221"/>
      <c r="B233" s="514"/>
      <c r="C233" s="514"/>
      <c r="D233" s="514"/>
      <c r="E233" s="514"/>
      <c r="F233" s="514"/>
      <c r="G233" s="110"/>
      <c r="H233" s="110"/>
      <c r="I233" s="110"/>
      <c r="J233" s="110"/>
      <c r="K233" s="110"/>
      <c r="L233" s="110"/>
      <c r="M233" s="110"/>
      <c r="N233" s="110"/>
      <c r="O233" s="109"/>
      <c r="P233" s="110"/>
      <c r="Q233" s="137">
        <f t="shared" si="122"/>
        <v>0</v>
      </c>
      <c r="R233" s="432"/>
      <c r="S233" s="433"/>
      <c r="T233" s="142"/>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row>
    <row r="234" spans="1:51" s="3" customFormat="1" ht="15" customHeight="1" x14ac:dyDescent="0.25">
      <c r="A234" s="221"/>
      <c r="B234" s="514"/>
      <c r="C234" s="514"/>
      <c r="D234" s="514"/>
      <c r="E234" s="514"/>
      <c r="F234" s="514"/>
      <c r="G234" s="110"/>
      <c r="H234" s="110"/>
      <c r="I234" s="110"/>
      <c r="J234" s="110"/>
      <c r="K234" s="110"/>
      <c r="L234" s="110"/>
      <c r="M234" s="110"/>
      <c r="N234" s="110"/>
      <c r="O234" s="109"/>
      <c r="P234" s="110"/>
      <c r="Q234" s="136">
        <f t="shared" si="122"/>
        <v>0</v>
      </c>
      <c r="R234" s="432"/>
      <c r="S234" s="433"/>
      <c r="T234" s="142"/>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row>
    <row r="235" spans="1:51" s="3" customFormat="1" x14ac:dyDescent="0.25">
      <c r="A235" s="220"/>
      <c r="B235" s="514"/>
      <c r="C235" s="514"/>
      <c r="D235" s="514"/>
      <c r="E235" s="514"/>
      <c r="F235" s="514"/>
      <c r="G235" s="110"/>
      <c r="H235" s="110"/>
      <c r="I235" s="110"/>
      <c r="J235" s="110"/>
      <c r="K235" s="110"/>
      <c r="L235" s="110"/>
      <c r="M235" s="110"/>
      <c r="N235" s="110"/>
      <c r="O235" s="109"/>
      <c r="P235" s="110"/>
      <c r="Q235" s="136">
        <f t="shared" ref="Q235:Q244" si="123">SUM(G235:P235)</f>
        <v>0</v>
      </c>
      <c r="R235" s="432"/>
      <c r="S235" s="433"/>
      <c r="T235" s="142"/>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row>
    <row r="236" spans="1:51" s="3" customFormat="1" x14ac:dyDescent="0.25">
      <c r="A236" s="220"/>
      <c r="B236" s="514"/>
      <c r="C236" s="514"/>
      <c r="D236" s="514"/>
      <c r="E236" s="514"/>
      <c r="F236" s="514"/>
      <c r="G236" s="110"/>
      <c r="H236" s="110"/>
      <c r="I236" s="110"/>
      <c r="J236" s="110"/>
      <c r="K236" s="110"/>
      <c r="L236" s="110"/>
      <c r="M236" s="110"/>
      <c r="N236" s="110"/>
      <c r="O236" s="109"/>
      <c r="P236" s="110"/>
      <c r="Q236" s="137">
        <f t="shared" si="123"/>
        <v>0</v>
      </c>
      <c r="R236" s="432"/>
      <c r="S236" s="433"/>
      <c r="T236" s="142"/>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row>
    <row r="237" spans="1:51" s="3" customFormat="1" x14ac:dyDescent="0.25">
      <c r="A237" s="220"/>
      <c r="B237" s="514"/>
      <c r="C237" s="514"/>
      <c r="D237" s="514"/>
      <c r="E237" s="514"/>
      <c r="F237" s="514"/>
      <c r="G237" s="110"/>
      <c r="H237" s="110"/>
      <c r="I237" s="110"/>
      <c r="J237" s="110"/>
      <c r="K237" s="110"/>
      <c r="L237" s="110"/>
      <c r="M237" s="110"/>
      <c r="N237" s="110"/>
      <c r="O237" s="109"/>
      <c r="P237" s="110"/>
      <c r="Q237" s="136">
        <f t="shared" si="123"/>
        <v>0</v>
      </c>
      <c r="R237" s="432"/>
      <c r="S237" s="433"/>
      <c r="T237" s="142"/>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row>
    <row r="238" spans="1:51" s="3" customFormat="1" x14ac:dyDescent="0.25">
      <c r="A238" s="220"/>
      <c r="B238" s="514"/>
      <c r="C238" s="514"/>
      <c r="D238" s="514"/>
      <c r="E238" s="514"/>
      <c r="F238" s="514"/>
      <c r="G238" s="110"/>
      <c r="H238" s="110"/>
      <c r="I238" s="110"/>
      <c r="J238" s="110"/>
      <c r="K238" s="110"/>
      <c r="L238" s="110"/>
      <c r="M238" s="110"/>
      <c r="N238" s="110"/>
      <c r="O238" s="109"/>
      <c r="P238" s="110"/>
      <c r="Q238" s="137">
        <f t="shared" si="123"/>
        <v>0</v>
      </c>
      <c r="R238" s="432"/>
      <c r="S238" s="433"/>
      <c r="T238" s="142"/>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row>
    <row r="239" spans="1:51" s="3" customFormat="1" x14ac:dyDescent="0.25">
      <c r="A239" s="220"/>
      <c r="B239" s="514"/>
      <c r="C239" s="514"/>
      <c r="D239" s="514"/>
      <c r="E239" s="514"/>
      <c r="F239" s="514"/>
      <c r="G239" s="110"/>
      <c r="H239" s="110"/>
      <c r="I239" s="110"/>
      <c r="J239" s="110"/>
      <c r="K239" s="110"/>
      <c r="L239" s="110"/>
      <c r="M239" s="110"/>
      <c r="N239" s="110"/>
      <c r="O239" s="109"/>
      <c r="P239" s="110"/>
      <c r="Q239" s="136">
        <f t="shared" si="123"/>
        <v>0</v>
      </c>
      <c r="R239" s="432"/>
      <c r="S239" s="433"/>
      <c r="T239" s="142"/>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row>
    <row r="240" spans="1:51" s="3" customFormat="1" x14ac:dyDescent="0.25">
      <c r="A240" s="220"/>
      <c r="B240" s="514"/>
      <c r="C240" s="514"/>
      <c r="D240" s="514"/>
      <c r="E240" s="514"/>
      <c r="F240" s="514"/>
      <c r="G240" s="110"/>
      <c r="H240" s="110"/>
      <c r="I240" s="110"/>
      <c r="J240" s="110"/>
      <c r="K240" s="110"/>
      <c r="L240" s="110"/>
      <c r="M240" s="110"/>
      <c r="N240" s="110"/>
      <c r="O240" s="109"/>
      <c r="P240" s="110"/>
      <c r="Q240" s="136">
        <f t="shared" si="123"/>
        <v>0</v>
      </c>
      <c r="R240" s="432"/>
      <c r="S240" s="433"/>
      <c r="T240" s="142"/>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row>
    <row r="241" spans="1:51" s="3" customFormat="1" x14ac:dyDescent="0.25">
      <c r="A241" s="220"/>
      <c r="B241" s="514"/>
      <c r="C241" s="514"/>
      <c r="D241" s="514"/>
      <c r="E241" s="514"/>
      <c r="F241" s="514"/>
      <c r="G241" s="110"/>
      <c r="H241" s="110"/>
      <c r="I241" s="110"/>
      <c r="J241" s="110"/>
      <c r="K241" s="110"/>
      <c r="L241" s="110"/>
      <c r="M241" s="110"/>
      <c r="N241" s="110"/>
      <c r="O241" s="109"/>
      <c r="P241" s="110"/>
      <c r="Q241" s="137">
        <f t="shared" si="123"/>
        <v>0</v>
      </c>
      <c r="R241" s="432"/>
      <c r="S241" s="433"/>
      <c r="T241" s="142"/>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row>
    <row r="242" spans="1:51" s="3" customFormat="1" x14ac:dyDescent="0.25">
      <c r="A242" s="220"/>
      <c r="B242" s="514"/>
      <c r="C242" s="514"/>
      <c r="D242" s="514"/>
      <c r="E242" s="514"/>
      <c r="F242" s="514"/>
      <c r="G242" s="110"/>
      <c r="H242" s="110"/>
      <c r="I242" s="110"/>
      <c r="J242" s="110"/>
      <c r="K242" s="110"/>
      <c r="L242" s="110"/>
      <c r="M242" s="110"/>
      <c r="N242" s="110"/>
      <c r="O242" s="109"/>
      <c r="P242" s="110"/>
      <c r="Q242" s="136">
        <f t="shared" si="123"/>
        <v>0</v>
      </c>
      <c r="R242" s="432"/>
      <c r="S242" s="433"/>
      <c r="T242" s="142"/>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row>
    <row r="243" spans="1:51" s="3" customFormat="1" x14ac:dyDescent="0.25">
      <c r="A243" s="220"/>
      <c r="B243" s="514"/>
      <c r="C243" s="514"/>
      <c r="D243" s="514"/>
      <c r="E243" s="514"/>
      <c r="F243" s="514"/>
      <c r="G243" s="110"/>
      <c r="H243" s="110"/>
      <c r="I243" s="110"/>
      <c r="J243" s="110"/>
      <c r="K243" s="110"/>
      <c r="L243" s="110"/>
      <c r="M243" s="110"/>
      <c r="N243" s="110"/>
      <c r="O243" s="109"/>
      <c r="P243" s="110"/>
      <c r="Q243" s="137">
        <f t="shared" si="123"/>
        <v>0</v>
      </c>
      <c r="R243" s="432"/>
      <c r="S243" s="433"/>
      <c r="T243" s="142"/>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row>
    <row r="244" spans="1:51" s="3" customFormat="1" x14ac:dyDescent="0.25">
      <c r="A244" s="220"/>
      <c r="B244" s="514"/>
      <c r="C244" s="514"/>
      <c r="D244" s="514"/>
      <c r="E244" s="514"/>
      <c r="F244" s="514"/>
      <c r="G244" s="110"/>
      <c r="H244" s="110"/>
      <c r="I244" s="110"/>
      <c r="J244" s="110"/>
      <c r="K244" s="110"/>
      <c r="L244" s="110"/>
      <c r="M244" s="110"/>
      <c r="N244" s="110"/>
      <c r="O244" s="109"/>
      <c r="P244" s="110"/>
      <c r="Q244" s="136">
        <f t="shared" si="123"/>
        <v>0</v>
      </c>
      <c r="R244" s="432"/>
      <c r="S244" s="433"/>
      <c r="T244" s="142"/>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row>
    <row r="245" spans="1:51" s="3" customFormat="1" x14ac:dyDescent="0.25">
      <c r="A245" s="220"/>
      <c r="B245" s="514"/>
      <c r="C245" s="514"/>
      <c r="D245" s="514"/>
      <c r="E245" s="514"/>
      <c r="F245" s="514"/>
      <c r="G245" s="110"/>
      <c r="H245" s="110"/>
      <c r="I245" s="110"/>
      <c r="J245" s="110"/>
      <c r="K245" s="110"/>
      <c r="L245" s="110"/>
      <c r="M245" s="110"/>
      <c r="N245" s="110"/>
      <c r="O245" s="109"/>
      <c r="P245" s="110"/>
      <c r="Q245" s="136">
        <f t="shared" si="122"/>
        <v>0</v>
      </c>
      <c r="R245" s="432"/>
      <c r="S245" s="433"/>
      <c r="T245" s="142"/>
      <c r="U245" s="140"/>
      <c r="V245" s="140"/>
      <c r="W245" s="140"/>
      <c r="X245" s="140"/>
      <c r="Y245" s="140"/>
      <c r="Z245" s="140"/>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row>
    <row r="246" spans="1:51" s="3" customFormat="1" x14ac:dyDescent="0.25">
      <c r="A246" s="220"/>
      <c r="B246" s="514"/>
      <c r="C246" s="514"/>
      <c r="D246" s="514"/>
      <c r="E246" s="514"/>
      <c r="F246" s="514"/>
      <c r="G246" s="110"/>
      <c r="H246" s="110"/>
      <c r="I246" s="110"/>
      <c r="J246" s="110"/>
      <c r="K246" s="110"/>
      <c r="L246" s="110"/>
      <c r="M246" s="110"/>
      <c r="N246" s="110"/>
      <c r="O246" s="109"/>
      <c r="P246" s="110"/>
      <c r="Q246" s="137">
        <f t="shared" si="122"/>
        <v>0</v>
      </c>
      <c r="R246" s="432"/>
      <c r="S246" s="433"/>
      <c r="T246" s="142"/>
      <c r="U246" s="140"/>
      <c r="V246" s="140"/>
      <c r="W246" s="140"/>
      <c r="X246" s="140"/>
      <c r="Y246" s="140"/>
      <c r="Z246" s="140"/>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row>
    <row r="247" spans="1:51" s="3" customFormat="1" x14ac:dyDescent="0.25">
      <c r="A247" s="220"/>
      <c r="B247" s="514"/>
      <c r="C247" s="514"/>
      <c r="D247" s="514"/>
      <c r="E247" s="514"/>
      <c r="F247" s="514"/>
      <c r="G247" s="110"/>
      <c r="H247" s="110"/>
      <c r="I247" s="110"/>
      <c r="J247" s="110"/>
      <c r="K247" s="110"/>
      <c r="L247" s="110"/>
      <c r="M247" s="110"/>
      <c r="N247" s="110"/>
      <c r="O247" s="109"/>
      <c r="P247" s="110"/>
      <c r="Q247" s="136">
        <f t="shared" si="122"/>
        <v>0</v>
      </c>
      <c r="R247" s="432"/>
      <c r="S247" s="433"/>
      <c r="T247" s="142"/>
      <c r="U247" s="140"/>
      <c r="V247" s="140"/>
      <c r="W247" s="140"/>
      <c r="X247" s="140"/>
      <c r="Y247" s="140"/>
      <c r="Z247" s="140"/>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row>
    <row r="248" spans="1:51" s="3" customFormat="1" x14ac:dyDescent="0.25">
      <c r="A248" s="220"/>
      <c r="B248" s="514"/>
      <c r="C248" s="514"/>
      <c r="D248" s="514"/>
      <c r="E248" s="514"/>
      <c r="F248" s="514"/>
      <c r="G248" s="110"/>
      <c r="H248" s="110"/>
      <c r="I248" s="110"/>
      <c r="J248" s="110"/>
      <c r="K248" s="110"/>
      <c r="L248" s="110"/>
      <c r="M248" s="110"/>
      <c r="N248" s="110"/>
      <c r="O248" s="109"/>
      <c r="P248" s="110"/>
      <c r="Q248" s="137">
        <f t="shared" si="122"/>
        <v>0</v>
      </c>
      <c r="R248" s="432"/>
      <c r="S248" s="433"/>
      <c r="T248" s="142"/>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row>
    <row r="249" spans="1:51" s="3" customFormat="1" x14ac:dyDescent="0.25">
      <c r="A249" s="220"/>
      <c r="B249" s="514"/>
      <c r="C249" s="514"/>
      <c r="D249" s="514"/>
      <c r="E249" s="514"/>
      <c r="F249" s="514"/>
      <c r="G249" s="110"/>
      <c r="H249" s="110"/>
      <c r="I249" s="110"/>
      <c r="J249" s="110"/>
      <c r="K249" s="110"/>
      <c r="L249" s="110"/>
      <c r="M249" s="110"/>
      <c r="N249" s="110"/>
      <c r="O249" s="109"/>
      <c r="P249" s="110"/>
      <c r="Q249" s="136">
        <f t="shared" si="122"/>
        <v>0</v>
      </c>
      <c r="R249" s="432"/>
      <c r="S249" s="433"/>
      <c r="T249" s="142"/>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row>
    <row r="250" spans="1:51" s="3" customFormat="1" x14ac:dyDescent="0.25">
      <c r="A250" s="220"/>
      <c r="B250" s="514"/>
      <c r="C250" s="514"/>
      <c r="D250" s="514"/>
      <c r="E250" s="514"/>
      <c r="F250" s="514"/>
      <c r="G250" s="110"/>
      <c r="H250" s="110"/>
      <c r="I250" s="110"/>
      <c r="J250" s="110"/>
      <c r="K250" s="110"/>
      <c r="L250" s="110"/>
      <c r="M250" s="110"/>
      <c r="N250" s="110"/>
      <c r="O250" s="109"/>
      <c r="P250" s="110"/>
      <c r="Q250" s="136">
        <f t="shared" si="122"/>
        <v>0</v>
      </c>
      <c r="R250" s="432"/>
      <c r="S250" s="433"/>
      <c r="T250" s="142"/>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row>
    <row r="251" spans="1:51" s="3" customFormat="1" x14ac:dyDescent="0.25">
      <c r="A251" s="220"/>
      <c r="B251" s="514"/>
      <c r="C251" s="514"/>
      <c r="D251" s="514"/>
      <c r="E251" s="514"/>
      <c r="F251" s="514"/>
      <c r="G251" s="110"/>
      <c r="H251" s="110"/>
      <c r="I251" s="110"/>
      <c r="J251" s="110"/>
      <c r="K251" s="110"/>
      <c r="L251" s="110"/>
      <c r="M251" s="110"/>
      <c r="N251" s="110"/>
      <c r="O251" s="109"/>
      <c r="P251" s="110"/>
      <c r="Q251" s="137">
        <f t="shared" si="122"/>
        <v>0</v>
      </c>
      <c r="R251" s="432"/>
      <c r="S251" s="433"/>
      <c r="T251" s="142"/>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row>
    <row r="252" spans="1:51" s="3" customFormat="1" x14ac:dyDescent="0.25">
      <c r="A252" s="220"/>
      <c r="B252" s="514"/>
      <c r="C252" s="514"/>
      <c r="D252" s="514"/>
      <c r="E252" s="514"/>
      <c r="F252" s="514"/>
      <c r="G252" s="110"/>
      <c r="H252" s="110"/>
      <c r="I252" s="110"/>
      <c r="J252" s="110"/>
      <c r="K252" s="110"/>
      <c r="L252" s="110"/>
      <c r="M252" s="110"/>
      <c r="N252" s="110"/>
      <c r="O252" s="109"/>
      <c r="P252" s="110"/>
      <c r="Q252" s="136">
        <f t="shared" si="122"/>
        <v>0</v>
      </c>
      <c r="R252" s="432"/>
      <c r="S252" s="433"/>
      <c r="T252" s="142"/>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row>
    <row r="253" spans="1:51" s="3" customFormat="1" x14ac:dyDescent="0.25">
      <c r="A253" s="220"/>
      <c r="B253" s="514"/>
      <c r="C253" s="514"/>
      <c r="D253" s="514"/>
      <c r="E253" s="514"/>
      <c r="F253" s="514"/>
      <c r="G253" s="110"/>
      <c r="H253" s="110"/>
      <c r="I253" s="110"/>
      <c r="J253" s="110"/>
      <c r="K253" s="110"/>
      <c r="L253" s="110"/>
      <c r="M253" s="110"/>
      <c r="N253" s="110"/>
      <c r="O253" s="109"/>
      <c r="P253" s="110"/>
      <c r="Q253" s="137">
        <f t="shared" si="122"/>
        <v>0</v>
      </c>
      <c r="R253" s="432"/>
      <c r="S253" s="433"/>
      <c r="T253" s="142"/>
      <c r="U253" s="140"/>
      <c r="V253" s="140"/>
      <c r="W253" s="140"/>
      <c r="X253" s="140"/>
      <c r="Y253" s="140"/>
      <c r="Z253" s="140"/>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row>
    <row r="254" spans="1:51" s="3" customFormat="1" x14ac:dyDescent="0.25">
      <c r="A254" s="220"/>
      <c r="B254" s="514"/>
      <c r="C254" s="514"/>
      <c r="D254" s="514"/>
      <c r="E254" s="514"/>
      <c r="F254" s="514"/>
      <c r="G254" s="110"/>
      <c r="H254" s="110"/>
      <c r="I254" s="110"/>
      <c r="J254" s="110"/>
      <c r="K254" s="110"/>
      <c r="L254" s="110"/>
      <c r="M254" s="110"/>
      <c r="N254" s="110"/>
      <c r="O254" s="109"/>
      <c r="P254" s="110"/>
      <c r="Q254" s="136">
        <f t="shared" si="122"/>
        <v>0</v>
      </c>
      <c r="R254" s="432"/>
      <c r="S254" s="433"/>
      <c r="T254" s="142"/>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row>
    <row r="255" spans="1:51" s="3" customFormat="1" x14ac:dyDescent="0.25">
      <c r="A255" s="220"/>
      <c r="B255" s="514"/>
      <c r="C255" s="514"/>
      <c r="D255" s="514"/>
      <c r="E255" s="514"/>
      <c r="F255" s="514"/>
      <c r="G255" s="110"/>
      <c r="H255" s="110"/>
      <c r="I255" s="110"/>
      <c r="J255" s="110"/>
      <c r="K255" s="110"/>
      <c r="L255" s="110"/>
      <c r="M255" s="110"/>
      <c r="N255" s="110"/>
      <c r="O255" s="109"/>
      <c r="P255" s="110"/>
      <c r="Q255" s="136">
        <f t="shared" si="122"/>
        <v>0</v>
      </c>
      <c r="R255" s="432"/>
      <c r="S255" s="433"/>
      <c r="T255" s="142"/>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row>
    <row r="256" spans="1:51" s="3" customFormat="1" x14ac:dyDescent="0.25">
      <c r="A256" s="220"/>
      <c r="B256" s="514"/>
      <c r="C256" s="514"/>
      <c r="D256" s="514"/>
      <c r="E256" s="514"/>
      <c r="F256" s="514"/>
      <c r="G256" s="110"/>
      <c r="H256" s="110"/>
      <c r="I256" s="110"/>
      <c r="J256" s="110"/>
      <c r="K256" s="110"/>
      <c r="L256" s="110"/>
      <c r="M256" s="110"/>
      <c r="N256" s="110"/>
      <c r="O256" s="109"/>
      <c r="P256" s="110"/>
      <c r="Q256" s="137">
        <f t="shared" si="122"/>
        <v>0</v>
      </c>
      <c r="R256" s="432"/>
      <c r="S256" s="433"/>
      <c r="T256" s="142"/>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row>
    <row r="257" spans="1:51" s="3" customFormat="1" x14ac:dyDescent="0.25">
      <c r="A257" s="220"/>
      <c r="B257" s="514"/>
      <c r="C257" s="514"/>
      <c r="D257" s="514"/>
      <c r="E257" s="514"/>
      <c r="F257" s="514"/>
      <c r="G257" s="110"/>
      <c r="H257" s="110"/>
      <c r="I257" s="110"/>
      <c r="J257" s="110"/>
      <c r="K257" s="110"/>
      <c r="L257" s="110"/>
      <c r="M257" s="110"/>
      <c r="N257" s="110"/>
      <c r="O257" s="109"/>
      <c r="P257" s="110"/>
      <c r="Q257" s="136">
        <f t="shared" si="122"/>
        <v>0</v>
      </c>
      <c r="R257" s="432"/>
      <c r="S257" s="433"/>
      <c r="T257" s="142"/>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row>
    <row r="258" spans="1:51" s="3" customFormat="1" x14ac:dyDescent="0.25">
      <c r="A258" s="220"/>
      <c r="B258" s="514"/>
      <c r="C258" s="514"/>
      <c r="D258" s="514"/>
      <c r="E258" s="514"/>
      <c r="F258" s="514"/>
      <c r="G258" s="110"/>
      <c r="H258" s="110"/>
      <c r="I258" s="110"/>
      <c r="J258" s="110"/>
      <c r="K258" s="110"/>
      <c r="L258" s="110"/>
      <c r="M258" s="110"/>
      <c r="N258" s="110"/>
      <c r="O258" s="109"/>
      <c r="P258" s="110"/>
      <c r="Q258" s="137">
        <f t="shared" si="122"/>
        <v>0</v>
      </c>
      <c r="R258" s="432"/>
      <c r="S258" s="433"/>
      <c r="T258" s="142"/>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row>
    <row r="259" spans="1:51" s="3" customFormat="1" x14ac:dyDescent="0.25">
      <c r="A259" s="220"/>
      <c r="B259" s="514"/>
      <c r="C259" s="514"/>
      <c r="D259" s="514"/>
      <c r="E259" s="514"/>
      <c r="F259" s="514"/>
      <c r="G259" s="110"/>
      <c r="H259" s="110"/>
      <c r="I259" s="110"/>
      <c r="J259" s="110"/>
      <c r="K259" s="110"/>
      <c r="L259" s="110"/>
      <c r="M259" s="110"/>
      <c r="N259" s="110"/>
      <c r="O259" s="109"/>
      <c r="P259" s="110"/>
      <c r="Q259" s="136">
        <f t="shared" si="122"/>
        <v>0</v>
      </c>
      <c r="R259" s="432"/>
      <c r="S259" s="433"/>
      <c r="T259" s="142"/>
      <c r="U259" s="140"/>
      <c r="V259" s="140"/>
      <c r="W259" s="140"/>
      <c r="X259" s="140"/>
      <c r="Y259" s="140"/>
      <c r="Z259" s="140"/>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row>
    <row r="260" spans="1:51" s="3" customFormat="1" x14ac:dyDescent="0.25">
      <c r="A260" s="220"/>
      <c r="B260" s="514"/>
      <c r="C260" s="514"/>
      <c r="D260" s="514"/>
      <c r="E260" s="514"/>
      <c r="F260" s="514"/>
      <c r="G260" s="110"/>
      <c r="H260" s="110"/>
      <c r="I260" s="110"/>
      <c r="J260" s="110"/>
      <c r="K260" s="110"/>
      <c r="L260" s="110"/>
      <c r="M260" s="110"/>
      <c r="N260" s="110"/>
      <c r="O260" s="109"/>
      <c r="P260" s="110"/>
      <c r="Q260" s="137">
        <f t="shared" si="122"/>
        <v>0</v>
      </c>
      <c r="R260" s="432"/>
      <c r="S260" s="433"/>
      <c r="T260" s="142"/>
      <c r="U260" s="140"/>
      <c r="V260" s="140"/>
      <c r="W260" s="140"/>
      <c r="X260" s="140"/>
      <c r="Y260" s="140"/>
      <c r="Z260" s="14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row>
    <row r="261" spans="1:51" s="3" customFormat="1" x14ac:dyDescent="0.25">
      <c r="A261" s="220"/>
      <c r="B261" s="514"/>
      <c r="C261" s="514"/>
      <c r="D261" s="514"/>
      <c r="E261" s="514"/>
      <c r="F261" s="514"/>
      <c r="G261" s="110"/>
      <c r="H261" s="110"/>
      <c r="I261" s="110"/>
      <c r="J261" s="110"/>
      <c r="K261" s="110"/>
      <c r="L261" s="110"/>
      <c r="M261" s="110"/>
      <c r="N261" s="110"/>
      <c r="O261" s="109"/>
      <c r="P261" s="110"/>
      <c r="Q261" s="136">
        <f t="shared" si="122"/>
        <v>0</v>
      </c>
      <c r="R261" s="432"/>
      <c r="S261" s="433"/>
      <c r="T261" s="142"/>
      <c r="U261" s="140"/>
      <c r="V261" s="140"/>
      <c r="W261" s="140"/>
      <c r="X261" s="140"/>
      <c r="Y261" s="140"/>
      <c r="Z261" s="140"/>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row>
    <row r="262" spans="1:51" s="3" customFormat="1" x14ac:dyDescent="0.25">
      <c r="A262" s="220"/>
      <c r="B262" s="514"/>
      <c r="C262" s="514"/>
      <c r="D262" s="514"/>
      <c r="E262" s="514"/>
      <c r="F262" s="514"/>
      <c r="G262" s="110"/>
      <c r="H262" s="110"/>
      <c r="I262" s="110"/>
      <c r="J262" s="110"/>
      <c r="K262" s="110"/>
      <c r="L262" s="110"/>
      <c r="M262" s="110"/>
      <c r="N262" s="110"/>
      <c r="O262" s="109"/>
      <c r="P262" s="110"/>
      <c r="Q262" s="137">
        <f t="shared" si="122"/>
        <v>0</v>
      </c>
      <c r="R262" s="432"/>
      <c r="S262" s="433"/>
      <c r="T262" s="142"/>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row>
    <row r="263" spans="1:51" s="3" customFormat="1" ht="15.6" thickBot="1" x14ac:dyDescent="0.3">
      <c r="A263" s="220"/>
      <c r="B263" s="514"/>
      <c r="C263" s="514"/>
      <c r="D263" s="514"/>
      <c r="E263" s="514"/>
      <c r="F263" s="514"/>
      <c r="G263" s="110"/>
      <c r="H263" s="110"/>
      <c r="I263" s="110"/>
      <c r="J263" s="110"/>
      <c r="K263" s="110"/>
      <c r="L263" s="110"/>
      <c r="M263" s="110"/>
      <c r="N263" s="110"/>
      <c r="O263" s="109"/>
      <c r="P263" s="110"/>
      <c r="Q263" s="136">
        <f t="shared" si="122"/>
        <v>0</v>
      </c>
      <c r="R263" s="434"/>
      <c r="S263" s="435"/>
      <c r="T263" s="142"/>
      <c r="U263" s="140"/>
      <c r="V263" s="140"/>
      <c r="W263" s="144"/>
      <c r="X263" s="144"/>
      <c r="Y263" s="144"/>
      <c r="Z263" s="144"/>
      <c r="AA263" s="144"/>
      <c r="AB263" s="144"/>
      <c r="AC263" s="144"/>
      <c r="AD263" s="144"/>
      <c r="AE263" s="144"/>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row>
    <row r="264" spans="1:51" s="3" customFormat="1" ht="15" customHeight="1" thickBot="1" x14ac:dyDescent="0.3">
      <c r="A264" s="518" t="s">
        <v>67</v>
      </c>
      <c r="B264" s="519"/>
      <c r="C264" s="519"/>
      <c r="D264" s="519"/>
      <c r="E264" s="519"/>
      <c r="F264" s="520"/>
      <c r="G264" s="108">
        <f>ROUND(SUM(G265:G299),2)</f>
        <v>0</v>
      </c>
      <c r="H264" s="108">
        <f t="shared" ref="H264:P264" si="124">ROUND(SUM(H265:H299),2)</f>
        <v>0</v>
      </c>
      <c r="I264" s="108">
        <f t="shared" si="124"/>
        <v>0</v>
      </c>
      <c r="J264" s="108">
        <f t="shared" si="124"/>
        <v>0</v>
      </c>
      <c r="K264" s="108">
        <f t="shared" si="124"/>
        <v>0</v>
      </c>
      <c r="L264" s="108">
        <f t="shared" si="124"/>
        <v>0</v>
      </c>
      <c r="M264" s="108">
        <f t="shared" si="124"/>
        <v>0</v>
      </c>
      <c r="N264" s="108">
        <f t="shared" si="124"/>
        <v>0</v>
      </c>
      <c r="O264" s="108">
        <f t="shared" si="124"/>
        <v>0</v>
      </c>
      <c r="P264" s="108">
        <f t="shared" si="124"/>
        <v>0</v>
      </c>
      <c r="Q264" s="63">
        <f>SUM(G264:P264)</f>
        <v>0</v>
      </c>
      <c r="R264" s="428"/>
      <c r="S264" s="429">
        <f>SUM(S265:S299)</f>
        <v>0</v>
      </c>
      <c r="T264" s="142"/>
      <c r="U264" s="140"/>
      <c r="V264" s="149">
        <f>SUM(W265:AF265)</f>
        <v>0</v>
      </c>
      <c r="W264" s="144" t="str">
        <f>G$11</f>
        <v>PR</v>
      </c>
      <c r="X264" s="144" t="str">
        <f t="shared" ref="X264" si="125">H$11</f>
        <v>PM</v>
      </c>
      <c r="Y264" s="144" t="str">
        <f t="shared" ref="Y264" si="126">I$11</f>
        <v>SENG</v>
      </c>
      <c r="Z264" s="144" t="str">
        <f t="shared" ref="Z264" si="127">J$11</f>
        <v>ENG</v>
      </c>
      <c r="AA264" s="144" t="str">
        <f t="shared" ref="AA264" si="128">K$11</f>
        <v>SDES</v>
      </c>
      <c r="AB264" s="144" t="str">
        <f t="shared" ref="AB264" si="129">L$11</f>
        <v>DES</v>
      </c>
      <c r="AC264" s="144" t="str">
        <f t="shared" ref="AC264" si="130">M$11</f>
        <v>TECH</v>
      </c>
      <c r="AD264" s="144" t="str">
        <f t="shared" ref="AD264" si="131">N$11</f>
        <v>ADM</v>
      </c>
      <c r="AE264" s="144" t="str">
        <f t="shared" ref="AE264" si="132">O$11</f>
        <v>UD1</v>
      </c>
      <c r="AF264" s="144" t="str">
        <f t="shared" ref="AF264" si="133">P$11</f>
        <v>UD2</v>
      </c>
      <c r="AG264" s="140"/>
      <c r="AH264" s="140"/>
      <c r="AI264" s="140"/>
      <c r="AJ264" s="140"/>
      <c r="AK264" s="140"/>
      <c r="AL264" s="140"/>
      <c r="AM264" s="140"/>
      <c r="AN264" s="140"/>
      <c r="AO264" s="140"/>
      <c r="AP264" s="140"/>
      <c r="AQ264" s="140"/>
      <c r="AR264" s="140"/>
      <c r="AS264" s="140"/>
      <c r="AT264" s="140"/>
      <c r="AU264" s="140"/>
      <c r="AV264" s="140"/>
      <c r="AW264" s="140"/>
      <c r="AX264" s="140"/>
      <c r="AY264" s="140"/>
    </row>
    <row r="265" spans="1:51" s="3" customFormat="1" x14ac:dyDescent="0.25">
      <c r="A265" s="221"/>
      <c r="B265" s="514"/>
      <c r="C265" s="514"/>
      <c r="D265" s="514"/>
      <c r="E265" s="514"/>
      <c r="F265" s="515"/>
      <c r="G265" s="65"/>
      <c r="H265" s="65"/>
      <c r="I265" s="65"/>
      <c r="J265" s="65"/>
      <c r="K265" s="65"/>
      <c r="L265" s="65"/>
      <c r="M265" s="65"/>
      <c r="N265" s="65"/>
      <c r="O265" s="65"/>
      <c r="P265" s="110"/>
      <c r="Q265" s="136">
        <f t="shared" ref="Q265:Q271" si="134">SUM(G265:P265)</f>
        <v>0</v>
      </c>
      <c r="R265" s="430"/>
      <c r="S265" s="431"/>
      <c r="T265" s="142"/>
      <c r="U265" s="140"/>
      <c r="V265" s="140"/>
      <c r="W265" s="146">
        <f>G264*'SRC Rates'!$F$25</f>
        <v>0</v>
      </c>
      <c r="X265" s="146">
        <f>H264*'SRC Rates'!$F$31</f>
        <v>0</v>
      </c>
      <c r="Y265" s="381">
        <f>I264*'SRC Rates'!$F$45</f>
        <v>0</v>
      </c>
      <c r="Z265" s="381">
        <f>J264*'SRC Rates'!$F$59</f>
        <v>0</v>
      </c>
      <c r="AA265" s="381">
        <f>K264*'SRC Rates'!$F$73</f>
        <v>0</v>
      </c>
      <c r="AB265" s="381">
        <f>L264*'SRC Rates'!$F$87</f>
        <v>0</v>
      </c>
      <c r="AC265" s="381">
        <f>M264*'SRC Rates'!$F$101</f>
        <v>0</v>
      </c>
      <c r="AD265" s="381">
        <f>N264*'SRC Rates'!$F$115</f>
        <v>0</v>
      </c>
      <c r="AE265" s="381">
        <f>O264*'SRC Rates'!$F$129</f>
        <v>0</v>
      </c>
      <c r="AF265" s="381">
        <f>P264*'SRC Rates'!$F$143</f>
        <v>0</v>
      </c>
      <c r="AG265" s="140"/>
      <c r="AH265" s="140"/>
      <c r="AI265" s="140"/>
      <c r="AJ265" s="140"/>
      <c r="AK265" s="140"/>
      <c r="AL265" s="140"/>
      <c r="AM265" s="140"/>
      <c r="AN265" s="140"/>
      <c r="AO265" s="140"/>
      <c r="AP265" s="140"/>
      <c r="AQ265" s="140"/>
      <c r="AR265" s="140"/>
      <c r="AS265" s="140"/>
      <c r="AT265" s="140"/>
      <c r="AU265" s="140"/>
      <c r="AV265" s="140"/>
      <c r="AW265" s="140"/>
      <c r="AX265" s="140"/>
      <c r="AY265" s="140"/>
    </row>
    <row r="266" spans="1:51" s="3" customFormat="1" ht="15" customHeight="1" x14ac:dyDescent="0.25">
      <c r="A266" s="221"/>
      <c r="B266" s="514"/>
      <c r="C266" s="514"/>
      <c r="D266" s="514"/>
      <c r="E266" s="514"/>
      <c r="F266" s="515"/>
      <c r="G266" s="65"/>
      <c r="H266" s="65"/>
      <c r="I266" s="65"/>
      <c r="J266" s="65"/>
      <c r="K266" s="65"/>
      <c r="L266" s="65"/>
      <c r="M266" s="65"/>
      <c r="N266" s="65"/>
      <c r="O266" s="65"/>
      <c r="P266" s="110"/>
      <c r="Q266" s="136">
        <f t="shared" si="134"/>
        <v>0</v>
      </c>
      <c r="R266" s="432"/>
      <c r="S266" s="433"/>
      <c r="T266" s="142"/>
      <c r="U266" s="140"/>
      <c r="V266" s="140"/>
      <c r="W266" s="140"/>
      <c r="X266" s="140"/>
      <c r="Y266" s="140"/>
      <c r="Z266" s="140"/>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row>
    <row r="267" spans="1:51" s="3" customFormat="1" ht="15" customHeight="1" x14ac:dyDescent="0.25">
      <c r="A267" s="221"/>
      <c r="B267" s="514"/>
      <c r="C267" s="514"/>
      <c r="D267" s="514"/>
      <c r="E267" s="514"/>
      <c r="F267" s="515"/>
      <c r="G267" s="65"/>
      <c r="H267" s="65"/>
      <c r="I267" s="65"/>
      <c r="J267" s="65"/>
      <c r="K267" s="65"/>
      <c r="L267" s="65"/>
      <c r="M267" s="65"/>
      <c r="N267" s="65"/>
      <c r="O267" s="65"/>
      <c r="P267" s="110"/>
      <c r="Q267" s="137">
        <f t="shared" si="134"/>
        <v>0</v>
      </c>
      <c r="R267" s="432"/>
      <c r="S267" s="433"/>
      <c r="T267" s="142"/>
      <c r="U267" s="140"/>
      <c r="V267" s="140"/>
      <c r="W267" s="140"/>
      <c r="X267" s="140"/>
      <c r="Y267" s="140"/>
      <c r="Z267" s="140"/>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row>
    <row r="268" spans="1:51" s="3" customFormat="1" ht="15" customHeight="1" x14ac:dyDescent="0.25">
      <c r="A268" s="221"/>
      <c r="B268" s="514"/>
      <c r="C268" s="514"/>
      <c r="D268" s="514"/>
      <c r="E268" s="514"/>
      <c r="F268" s="515"/>
      <c r="G268" s="65"/>
      <c r="H268" s="65"/>
      <c r="I268" s="65"/>
      <c r="J268" s="65"/>
      <c r="K268" s="65"/>
      <c r="L268" s="65"/>
      <c r="M268" s="65"/>
      <c r="N268" s="65"/>
      <c r="O268" s="65"/>
      <c r="P268" s="110"/>
      <c r="Q268" s="136">
        <f t="shared" si="134"/>
        <v>0</v>
      </c>
      <c r="R268" s="432"/>
      <c r="S268" s="433"/>
      <c r="T268" s="142"/>
      <c r="U268" s="140"/>
      <c r="V268" s="140"/>
      <c r="W268" s="140"/>
      <c r="X268" s="140"/>
      <c r="Y268" s="140"/>
      <c r="Z268" s="140"/>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row>
    <row r="269" spans="1:51" s="3" customFormat="1" ht="15" customHeight="1" x14ac:dyDescent="0.25">
      <c r="A269" s="221"/>
      <c r="B269" s="514"/>
      <c r="C269" s="514"/>
      <c r="D269" s="514"/>
      <c r="E269" s="514"/>
      <c r="F269" s="515"/>
      <c r="G269" s="65"/>
      <c r="H269" s="65"/>
      <c r="I269" s="65"/>
      <c r="J269" s="65"/>
      <c r="K269" s="65"/>
      <c r="L269" s="65"/>
      <c r="M269" s="65"/>
      <c r="N269" s="65"/>
      <c r="O269" s="65"/>
      <c r="P269" s="110"/>
      <c r="Q269" s="137">
        <f t="shared" si="134"/>
        <v>0</v>
      </c>
      <c r="R269" s="432"/>
      <c r="S269" s="433"/>
      <c r="T269" s="142"/>
      <c r="U269" s="140"/>
      <c r="V269" s="140"/>
      <c r="W269" s="140"/>
      <c r="X269" s="140"/>
      <c r="Y269" s="140"/>
      <c r="Z269" s="140"/>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row>
    <row r="270" spans="1:51" s="3" customFormat="1" ht="15" customHeight="1" x14ac:dyDescent="0.25">
      <c r="A270" s="221"/>
      <c r="B270" s="514"/>
      <c r="C270" s="514"/>
      <c r="D270" s="514"/>
      <c r="E270" s="514"/>
      <c r="F270" s="515"/>
      <c r="G270" s="65"/>
      <c r="H270" s="65"/>
      <c r="I270" s="65"/>
      <c r="J270" s="65"/>
      <c r="K270" s="65"/>
      <c r="L270" s="65"/>
      <c r="M270" s="65"/>
      <c r="N270" s="65"/>
      <c r="O270" s="65"/>
      <c r="P270" s="110"/>
      <c r="Q270" s="136">
        <f t="shared" si="134"/>
        <v>0</v>
      </c>
      <c r="R270" s="432"/>
      <c r="S270" s="433"/>
      <c r="T270" s="142"/>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row>
    <row r="271" spans="1:51" s="3" customFormat="1" x14ac:dyDescent="0.25">
      <c r="A271" s="220"/>
      <c r="B271" s="514"/>
      <c r="C271" s="514"/>
      <c r="D271" s="514"/>
      <c r="E271" s="514"/>
      <c r="F271" s="515"/>
      <c r="G271" s="65"/>
      <c r="H271" s="65"/>
      <c r="I271" s="65"/>
      <c r="J271" s="65"/>
      <c r="K271" s="65"/>
      <c r="L271" s="65"/>
      <c r="M271" s="65"/>
      <c r="N271" s="65"/>
      <c r="O271" s="65"/>
      <c r="P271" s="110"/>
      <c r="Q271" s="136">
        <f t="shared" si="134"/>
        <v>0</v>
      </c>
      <c r="R271" s="432"/>
      <c r="S271" s="433"/>
      <c r="T271" s="142"/>
      <c r="U271" s="140"/>
      <c r="V271" s="140"/>
      <c r="W271" s="140"/>
      <c r="X271" s="140"/>
      <c r="Y271" s="140"/>
      <c r="Z271" s="140"/>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row>
    <row r="272" spans="1:51" s="3" customFormat="1" x14ac:dyDescent="0.25">
      <c r="A272" s="220"/>
      <c r="B272" s="514"/>
      <c r="C272" s="514"/>
      <c r="D272" s="514"/>
      <c r="E272" s="514"/>
      <c r="F272" s="515"/>
      <c r="G272" s="65"/>
      <c r="H272" s="65"/>
      <c r="I272" s="65"/>
      <c r="J272" s="65"/>
      <c r="K272" s="65"/>
      <c r="L272" s="65"/>
      <c r="M272" s="65"/>
      <c r="N272" s="65"/>
      <c r="O272" s="65"/>
      <c r="P272" s="110"/>
      <c r="Q272" s="137">
        <f t="shared" ref="Q272:Q281" si="135">SUM(G272:P272)</f>
        <v>0</v>
      </c>
      <c r="R272" s="432"/>
      <c r="S272" s="433"/>
      <c r="T272" s="142"/>
      <c r="U272" s="140"/>
      <c r="V272" s="140"/>
      <c r="W272" s="140"/>
      <c r="X272" s="140"/>
      <c r="Y272" s="140"/>
      <c r="Z272" s="140"/>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row>
    <row r="273" spans="1:51" s="3" customFormat="1" x14ac:dyDescent="0.25">
      <c r="A273" s="220"/>
      <c r="B273" s="514"/>
      <c r="C273" s="514"/>
      <c r="D273" s="514"/>
      <c r="E273" s="514"/>
      <c r="F273" s="515"/>
      <c r="G273" s="65"/>
      <c r="H273" s="65"/>
      <c r="I273" s="65"/>
      <c r="J273" s="65"/>
      <c r="K273" s="65"/>
      <c r="L273" s="65"/>
      <c r="M273" s="65"/>
      <c r="N273" s="65"/>
      <c r="O273" s="65"/>
      <c r="P273" s="110"/>
      <c r="Q273" s="136">
        <f t="shared" si="135"/>
        <v>0</v>
      </c>
      <c r="R273" s="432"/>
      <c r="S273" s="433"/>
      <c r="T273" s="142"/>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row>
    <row r="274" spans="1:51" s="3" customFormat="1" x14ac:dyDescent="0.25">
      <c r="A274" s="220"/>
      <c r="B274" s="514"/>
      <c r="C274" s="514"/>
      <c r="D274" s="514"/>
      <c r="E274" s="514"/>
      <c r="F274" s="515"/>
      <c r="G274" s="65"/>
      <c r="H274" s="65"/>
      <c r="I274" s="65"/>
      <c r="J274" s="65"/>
      <c r="K274" s="65"/>
      <c r="L274" s="65"/>
      <c r="M274" s="65"/>
      <c r="N274" s="65"/>
      <c r="O274" s="65"/>
      <c r="P274" s="110"/>
      <c r="Q274" s="137">
        <f t="shared" si="135"/>
        <v>0</v>
      </c>
      <c r="R274" s="432"/>
      <c r="S274" s="433"/>
      <c r="T274" s="142"/>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row>
    <row r="275" spans="1:51" s="3" customFormat="1" x14ac:dyDescent="0.25">
      <c r="A275" s="220"/>
      <c r="B275" s="514"/>
      <c r="C275" s="514"/>
      <c r="D275" s="514"/>
      <c r="E275" s="514"/>
      <c r="F275" s="515"/>
      <c r="G275" s="65"/>
      <c r="H275" s="65"/>
      <c r="I275" s="65"/>
      <c r="J275" s="65"/>
      <c r="K275" s="65"/>
      <c r="L275" s="65"/>
      <c r="M275" s="65"/>
      <c r="N275" s="65"/>
      <c r="O275" s="65"/>
      <c r="P275" s="110"/>
      <c r="Q275" s="136">
        <f t="shared" si="135"/>
        <v>0</v>
      </c>
      <c r="R275" s="432"/>
      <c r="S275" s="433"/>
      <c r="T275" s="142"/>
      <c r="U275" s="140"/>
      <c r="V275" s="140"/>
      <c r="W275" s="140"/>
      <c r="X275" s="140"/>
      <c r="Y275" s="140"/>
      <c r="Z275" s="140"/>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row>
    <row r="276" spans="1:51" s="3" customFormat="1" x14ac:dyDescent="0.25">
      <c r="A276" s="220"/>
      <c r="B276" s="514"/>
      <c r="C276" s="514"/>
      <c r="D276" s="514"/>
      <c r="E276" s="514"/>
      <c r="F276" s="515"/>
      <c r="G276" s="65"/>
      <c r="H276" s="65"/>
      <c r="I276" s="65"/>
      <c r="J276" s="65"/>
      <c r="K276" s="65"/>
      <c r="L276" s="65"/>
      <c r="M276" s="65"/>
      <c r="N276" s="65"/>
      <c r="O276" s="65"/>
      <c r="P276" s="110"/>
      <c r="Q276" s="136">
        <f t="shared" si="135"/>
        <v>0</v>
      </c>
      <c r="R276" s="432"/>
      <c r="S276" s="433"/>
      <c r="T276" s="142"/>
      <c r="U276" s="140"/>
      <c r="V276" s="140"/>
      <c r="W276" s="140"/>
      <c r="X276" s="140"/>
      <c r="Y276" s="140"/>
      <c r="Z276" s="140"/>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row>
    <row r="277" spans="1:51" s="3" customFormat="1" x14ac:dyDescent="0.25">
      <c r="A277" s="220"/>
      <c r="B277" s="514"/>
      <c r="C277" s="514"/>
      <c r="D277" s="514"/>
      <c r="E277" s="514"/>
      <c r="F277" s="515"/>
      <c r="G277" s="65"/>
      <c r="H277" s="65"/>
      <c r="I277" s="65"/>
      <c r="J277" s="65"/>
      <c r="K277" s="65"/>
      <c r="L277" s="65"/>
      <c r="M277" s="65"/>
      <c r="N277" s="65"/>
      <c r="O277" s="65"/>
      <c r="P277" s="110"/>
      <c r="Q277" s="137">
        <f t="shared" si="135"/>
        <v>0</v>
      </c>
      <c r="R277" s="432"/>
      <c r="S277" s="433"/>
      <c r="T277" s="142"/>
      <c r="U277" s="140"/>
      <c r="V277" s="140"/>
      <c r="W277" s="140"/>
      <c r="X277" s="140"/>
      <c r="Y277" s="140"/>
      <c r="Z277" s="140"/>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row>
    <row r="278" spans="1:51" s="3" customFormat="1" x14ac:dyDescent="0.25">
      <c r="A278" s="220"/>
      <c r="B278" s="514"/>
      <c r="C278" s="514"/>
      <c r="D278" s="514"/>
      <c r="E278" s="514"/>
      <c r="F278" s="515"/>
      <c r="G278" s="65"/>
      <c r="H278" s="65"/>
      <c r="I278" s="65"/>
      <c r="J278" s="65"/>
      <c r="K278" s="65"/>
      <c r="L278" s="65"/>
      <c r="M278" s="65"/>
      <c r="N278" s="65"/>
      <c r="O278" s="65"/>
      <c r="P278" s="110"/>
      <c r="Q278" s="136">
        <f t="shared" si="135"/>
        <v>0</v>
      </c>
      <c r="R278" s="432"/>
      <c r="S278" s="433"/>
      <c r="T278" s="142"/>
      <c r="U278" s="140"/>
      <c r="V278" s="140"/>
      <c r="W278" s="140"/>
      <c r="X278" s="140"/>
      <c r="Y278" s="140"/>
      <c r="Z278" s="140"/>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row>
    <row r="279" spans="1:51" s="3" customFormat="1" x14ac:dyDescent="0.25">
      <c r="A279" s="220"/>
      <c r="B279" s="514"/>
      <c r="C279" s="514"/>
      <c r="D279" s="514"/>
      <c r="E279" s="514"/>
      <c r="F279" s="515"/>
      <c r="G279" s="65"/>
      <c r="H279" s="65"/>
      <c r="I279" s="65"/>
      <c r="J279" s="65"/>
      <c r="K279" s="65"/>
      <c r="L279" s="65"/>
      <c r="M279" s="65"/>
      <c r="N279" s="65"/>
      <c r="O279" s="65"/>
      <c r="P279" s="110"/>
      <c r="Q279" s="137">
        <f t="shared" si="135"/>
        <v>0</v>
      </c>
      <c r="R279" s="432"/>
      <c r="S279" s="433"/>
      <c r="T279" s="142"/>
      <c r="U279" s="140"/>
      <c r="V279" s="140"/>
      <c r="W279" s="140"/>
      <c r="X279" s="140"/>
      <c r="Y279" s="140"/>
      <c r="Z279" s="140"/>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row>
    <row r="280" spans="1:51" s="3" customFormat="1" x14ac:dyDescent="0.25">
      <c r="A280" s="220"/>
      <c r="B280" s="514"/>
      <c r="C280" s="514"/>
      <c r="D280" s="514"/>
      <c r="E280" s="514"/>
      <c r="F280" s="515"/>
      <c r="G280" s="65"/>
      <c r="H280" s="65"/>
      <c r="I280" s="65"/>
      <c r="J280" s="65"/>
      <c r="K280" s="65"/>
      <c r="L280" s="65"/>
      <c r="M280" s="65"/>
      <c r="N280" s="65"/>
      <c r="O280" s="65"/>
      <c r="P280" s="110"/>
      <c r="Q280" s="136">
        <f t="shared" si="135"/>
        <v>0</v>
      </c>
      <c r="R280" s="432"/>
      <c r="S280" s="433"/>
      <c r="T280" s="142"/>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row>
    <row r="281" spans="1:51" s="3" customFormat="1" x14ac:dyDescent="0.25">
      <c r="A281" s="220"/>
      <c r="B281" s="514"/>
      <c r="C281" s="514"/>
      <c r="D281" s="514"/>
      <c r="E281" s="514"/>
      <c r="F281" s="515"/>
      <c r="G281" s="65"/>
      <c r="H281" s="65"/>
      <c r="I281" s="65"/>
      <c r="J281" s="65"/>
      <c r="K281" s="65"/>
      <c r="L281" s="65"/>
      <c r="M281" s="65"/>
      <c r="N281" s="65"/>
      <c r="O281" s="65"/>
      <c r="P281" s="110"/>
      <c r="Q281" s="136">
        <f t="shared" si="135"/>
        <v>0</v>
      </c>
      <c r="R281" s="432"/>
      <c r="S281" s="433"/>
      <c r="T281" s="142"/>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row>
    <row r="282" spans="1:51" s="3" customFormat="1" x14ac:dyDescent="0.25">
      <c r="A282" s="220"/>
      <c r="B282" s="514"/>
      <c r="C282" s="514"/>
      <c r="D282" s="514"/>
      <c r="E282" s="514"/>
      <c r="F282" s="515"/>
      <c r="G282" s="65"/>
      <c r="H282" s="65"/>
      <c r="I282" s="65"/>
      <c r="J282" s="65"/>
      <c r="K282" s="65"/>
      <c r="L282" s="65"/>
      <c r="M282" s="65"/>
      <c r="N282" s="65"/>
      <c r="O282" s="65"/>
      <c r="P282" s="110"/>
      <c r="Q282" s="137">
        <f t="shared" ref="Q282:Q299" si="136">SUM(G282:P282)</f>
        <v>0</v>
      </c>
      <c r="R282" s="432"/>
      <c r="S282" s="433"/>
      <c r="T282" s="142"/>
      <c r="U282" s="140"/>
      <c r="V282" s="140"/>
      <c r="W282" s="140"/>
      <c r="X282" s="140"/>
      <c r="Y282" s="140"/>
      <c r="Z282" s="140"/>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row>
    <row r="283" spans="1:51" s="3" customFormat="1" x14ac:dyDescent="0.25">
      <c r="A283" s="220"/>
      <c r="B283" s="514"/>
      <c r="C283" s="514"/>
      <c r="D283" s="514"/>
      <c r="E283" s="514"/>
      <c r="F283" s="515"/>
      <c r="G283" s="65"/>
      <c r="H283" s="65"/>
      <c r="I283" s="65"/>
      <c r="J283" s="65"/>
      <c r="K283" s="65"/>
      <c r="L283" s="65"/>
      <c r="M283" s="65"/>
      <c r="N283" s="65"/>
      <c r="O283" s="65"/>
      <c r="P283" s="110"/>
      <c r="Q283" s="136">
        <f t="shared" si="136"/>
        <v>0</v>
      </c>
      <c r="R283" s="432"/>
      <c r="S283" s="433"/>
      <c r="T283" s="142"/>
      <c r="U283" s="140"/>
      <c r="V283" s="140"/>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row>
    <row r="284" spans="1:51" s="3" customFormat="1" x14ac:dyDescent="0.25">
      <c r="A284" s="220"/>
      <c r="B284" s="514"/>
      <c r="C284" s="514"/>
      <c r="D284" s="514"/>
      <c r="E284" s="514"/>
      <c r="F284" s="515"/>
      <c r="G284" s="65"/>
      <c r="H284" s="65"/>
      <c r="I284" s="65"/>
      <c r="J284" s="65"/>
      <c r="K284" s="65"/>
      <c r="L284" s="65"/>
      <c r="M284" s="65"/>
      <c r="N284" s="65"/>
      <c r="O284" s="65"/>
      <c r="P284" s="110"/>
      <c r="Q284" s="137">
        <f t="shared" si="136"/>
        <v>0</v>
      </c>
      <c r="R284" s="432"/>
      <c r="S284" s="433"/>
      <c r="T284" s="142"/>
      <c r="U284" s="140"/>
      <c r="V284" s="140"/>
      <c r="W284" s="140"/>
      <c r="X284" s="140"/>
      <c r="Y284" s="140"/>
      <c r="Z284" s="140"/>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row>
    <row r="285" spans="1:51" s="3" customFormat="1" x14ac:dyDescent="0.25">
      <c r="A285" s="220"/>
      <c r="B285" s="514"/>
      <c r="C285" s="514"/>
      <c r="D285" s="514"/>
      <c r="E285" s="514"/>
      <c r="F285" s="515"/>
      <c r="G285" s="65"/>
      <c r="H285" s="65"/>
      <c r="I285" s="65"/>
      <c r="J285" s="65"/>
      <c r="K285" s="65"/>
      <c r="L285" s="65"/>
      <c r="M285" s="65"/>
      <c r="N285" s="65"/>
      <c r="O285" s="65"/>
      <c r="P285" s="110"/>
      <c r="Q285" s="136">
        <f t="shared" si="136"/>
        <v>0</v>
      </c>
      <c r="R285" s="432"/>
      <c r="S285" s="433"/>
      <c r="T285" s="142"/>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row>
    <row r="286" spans="1:51" s="3" customFormat="1" x14ac:dyDescent="0.25">
      <c r="A286" s="220"/>
      <c r="B286" s="514"/>
      <c r="C286" s="514"/>
      <c r="D286" s="514"/>
      <c r="E286" s="514"/>
      <c r="F286" s="515"/>
      <c r="G286" s="65"/>
      <c r="H286" s="65"/>
      <c r="I286" s="65"/>
      <c r="J286" s="65"/>
      <c r="K286" s="65"/>
      <c r="L286" s="65"/>
      <c r="M286" s="65"/>
      <c r="N286" s="65"/>
      <c r="O286" s="65"/>
      <c r="P286" s="110"/>
      <c r="Q286" s="136">
        <f t="shared" si="136"/>
        <v>0</v>
      </c>
      <c r="R286" s="432"/>
      <c r="S286" s="433"/>
      <c r="T286" s="142"/>
      <c r="U286" s="140"/>
      <c r="V286" s="140"/>
      <c r="W286" s="140"/>
      <c r="X286" s="140"/>
      <c r="Y286" s="140"/>
      <c r="Z286" s="140"/>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row>
    <row r="287" spans="1:51" s="3" customFormat="1" x14ac:dyDescent="0.25">
      <c r="A287" s="220"/>
      <c r="B287" s="514"/>
      <c r="C287" s="514"/>
      <c r="D287" s="514"/>
      <c r="E287" s="514"/>
      <c r="F287" s="515"/>
      <c r="G287" s="65"/>
      <c r="H287" s="65"/>
      <c r="I287" s="65"/>
      <c r="J287" s="65"/>
      <c r="K287" s="65"/>
      <c r="L287" s="65"/>
      <c r="M287" s="65"/>
      <c r="N287" s="65"/>
      <c r="O287" s="65"/>
      <c r="P287" s="110"/>
      <c r="Q287" s="137">
        <f t="shared" si="136"/>
        <v>0</v>
      </c>
      <c r="R287" s="432"/>
      <c r="S287" s="433"/>
      <c r="T287" s="142"/>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row>
    <row r="288" spans="1:51" s="3" customFormat="1" x14ac:dyDescent="0.25">
      <c r="A288" s="220"/>
      <c r="B288" s="514"/>
      <c r="C288" s="514"/>
      <c r="D288" s="514"/>
      <c r="E288" s="514"/>
      <c r="F288" s="515"/>
      <c r="G288" s="65"/>
      <c r="H288" s="65"/>
      <c r="I288" s="65"/>
      <c r="J288" s="65"/>
      <c r="K288" s="65"/>
      <c r="L288" s="65"/>
      <c r="M288" s="65"/>
      <c r="N288" s="65"/>
      <c r="O288" s="65"/>
      <c r="P288" s="110"/>
      <c r="Q288" s="136">
        <f t="shared" si="136"/>
        <v>0</v>
      </c>
      <c r="R288" s="432"/>
      <c r="S288" s="433"/>
      <c r="T288" s="142"/>
      <c r="U288" s="140"/>
      <c r="V288" s="140"/>
      <c r="W288" s="140"/>
      <c r="X288" s="140"/>
      <c r="Y288" s="140"/>
      <c r="Z288" s="140"/>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row>
    <row r="289" spans="1:51" s="3" customFormat="1" x14ac:dyDescent="0.25">
      <c r="A289" s="220"/>
      <c r="B289" s="514"/>
      <c r="C289" s="514"/>
      <c r="D289" s="514"/>
      <c r="E289" s="514"/>
      <c r="F289" s="515"/>
      <c r="G289" s="65"/>
      <c r="H289" s="65"/>
      <c r="I289" s="65"/>
      <c r="J289" s="65"/>
      <c r="K289" s="65"/>
      <c r="L289" s="65"/>
      <c r="M289" s="65"/>
      <c r="N289" s="65"/>
      <c r="O289" s="65"/>
      <c r="P289" s="110"/>
      <c r="Q289" s="137">
        <f t="shared" si="136"/>
        <v>0</v>
      </c>
      <c r="R289" s="432"/>
      <c r="S289" s="433"/>
      <c r="T289" s="142"/>
      <c r="U289" s="140"/>
      <c r="V289" s="140"/>
      <c r="W289" s="140"/>
      <c r="X289" s="140"/>
      <c r="Y289" s="140"/>
      <c r="Z289" s="140"/>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row>
    <row r="290" spans="1:51" s="3" customFormat="1" x14ac:dyDescent="0.25">
      <c r="A290" s="220"/>
      <c r="B290" s="514"/>
      <c r="C290" s="514"/>
      <c r="D290" s="514"/>
      <c r="E290" s="514"/>
      <c r="F290" s="515"/>
      <c r="G290" s="65"/>
      <c r="H290" s="65"/>
      <c r="I290" s="65"/>
      <c r="J290" s="65"/>
      <c r="K290" s="65"/>
      <c r="L290" s="65"/>
      <c r="M290" s="65"/>
      <c r="N290" s="65"/>
      <c r="O290" s="65"/>
      <c r="P290" s="110"/>
      <c r="Q290" s="136">
        <f t="shared" si="136"/>
        <v>0</v>
      </c>
      <c r="R290" s="432"/>
      <c r="S290" s="433"/>
      <c r="T290" s="142"/>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row>
    <row r="291" spans="1:51" s="3" customFormat="1" x14ac:dyDescent="0.25">
      <c r="A291" s="220"/>
      <c r="B291" s="514"/>
      <c r="C291" s="514"/>
      <c r="D291" s="514"/>
      <c r="E291" s="514"/>
      <c r="F291" s="515"/>
      <c r="G291" s="65"/>
      <c r="H291" s="65"/>
      <c r="I291" s="65"/>
      <c r="J291" s="65"/>
      <c r="K291" s="65"/>
      <c r="L291" s="65"/>
      <c r="M291" s="65"/>
      <c r="N291" s="65"/>
      <c r="O291" s="65"/>
      <c r="P291" s="110"/>
      <c r="Q291" s="136">
        <f t="shared" si="136"/>
        <v>0</v>
      </c>
      <c r="R291" s="432"/>
      <c r="S291" s="433"/>
      <c r="T291" s="142"/>
      <c r="U291" s="140"/>
      <c r="V291" s="140"/>
      <c r="W291" s="140"/>
      <c r="X291" s="140"/>
      <c r="Y291" s="140"/>
      <c r="Z291" s="140"/>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row>
    <row r="292" spans="1:51" s="3" customFormat="1" x14ac:dyDescent="0.25">
      <c r="A292" s="220"/>
      <c r="B292" s="514"/>
      <c r="C292" s="514"/>
      <c r="D292" s="514"/>
      <c r="E292" s="514"/>
      <c r="F292" s="515"/>
      <c r="G292" s="65"/>
      <c r="H292" s="65"/>
      <c r="I292" s="65"/>
      <c r="J292" s="65"/>
      <c r="K292" s="65"/>
      <c r="L292" s="65"/>
      <c r="M292" s="65"/>
      <c r="N292" s="65"/>
      <c r="O292" s="65"/>
      <c r="P292" s="110"/>
      <c r="Q292" s="137">
        <f t="shared" si="136"/>
        <v>0</v>
      </c>
      <c r="R292" s="432"/>
      <c r="S292" s="433"/>
      <c r="T292" s="142"/>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row>
    <row r="293" spans="1:51" s="3" customFormat="1" x14ac:dyDescent="0.25">
      <c r="A293" s="220"/>
      <c r="B293" s="514"/>
      <c r="C293" s="514"/>
      <c r="D293" s="514"/>
      <c r="E293" s="514"/>
      <c r="F293" s="515"/>
      <c r="G293" s="65"/>
      <c r="H293" s="65"/>
      <c r="I293" s="65"/>
      <c r="J293" s="65"/>
      <c r="K293" s="65"/>
      <c r="L293" s="65"/>
      <c r="M293" s="65"/>
      <c r="N293" s="65"/>
      <c r="O293" s="65"/>
      <c r="P293" s="110"/>
      <c r="Q293" s="136">
        <f t="shared" si="136"/>
        <v>0</v>
      </c>
      <c r="R293" s="432"/>
      <c r="S293" s="433"/>
      <c r="T293" s="142"/>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row>
    <row r="294" spans="1:51" s="3" customFormat="1" x14ac:dyDescent="0.25">
      <c r="A294" s="220"/>
      <c r="B294" s="514"/>
      <c r="C294" s="514"/>
      <c r="D294" s="514"/>
      <c r="E294" s="514"/>
      <c r="F294" s="515"/>
      <c r="G294" s="65"/>
      <c r="H294" s="65"/>
      <c r="I294" s="65"/>
      <c r="J294" s="65"/>
      <c r="K294" s="65"/>
      <c r="L294" s="65"/>
      <c r="M294" s="65"/>
      <c r="N294" s="65"/>
      <c r="O294" s="65"/>
      <c r="P294" s="110"/>
      <c r="Q294" s="137">
        <f t="shared" si="136"/>
        <v>0</v>
      </c>
      <c r="R294" s="432"/>
      <c r="S294" s="433"/>
      <c r="T294" s="142"/>
      <c r="U294" s="140"/>
      <c r="V294" s="140"/>
      <c r="W294" s="140"/>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row>
    <row r="295" spans="1:51" s="3" customFormat="1" x14ac:dyDescent="0.25">
      <c r="A295" s="220"/>
      <c r="B295" s="514"/>
      <c r="C295" s="514"/>
      <c r="D295" s="514"/>
      <c r="E295" s="514"/>
      <c r="F295" s="515"/>
      <c r="G295" s="65"/>
      <c r="H295" s="65"/>
      <c r="I295" s="65"/>
      <c r="J295" s="65"/>
      <c r="K295" s="65"/>
      <c r="L295" s="65"/>
      <c r="M295" s="65"/>
      <c r="N295" s="65"/>
      <c r="O295" s="65"/>
      <c r="P295" s="110"/>
      <c r="Q295" s="136">
        <f t="shared" si="136"/>
        <v>0</v>
      </c>
      <c r="R295" s="432"/>
      <c r="S295" s="433"/>
      <c r="T295" s="142"/>
      <c r="U295" s="140"/>
      <c r="V295" s="140"/>
      <c r="W295" s="140"/>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row>
    <row r="296" spans="1:51" s="3" customFormat="1" x14ac:dyDescent="0.25">
      <c r="A296" s="220"/>
      <c r="B296" s="514"/>
      <c r="C296" s="514"/>
      <c r="D296" s="514"/>
      <c r="E296" s="514"/>
      <c r="F296" s="515"/>
      <c r="G296" s="65"/>
      <c r="H296" s="65"/>
      <c r="I296" s="65"/>
      <c r="J296" s="65"/>
      <c r="K296" s="65"/>
      <c r="L296" s="65"/>
      <c r="M296" s="65"/>
      <c r="N296" s="65"/>
      <c r="O296" s="65"/>
      <c r="P296" s="110"/>
      <c r="Q296" s="137">
        <f t="shared" si="136"/>
        <v>0</v>
      </c>
      <c r="R296" s="432"/>
      <c r="S296" s="433"/>
      <c r="T296" s="142"/>
      <c r="U296" s="140"/>
      <c r="V296" s="140"/>
      <c r="W296" s="140"/>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row>
    <row r="297" spans="1:51" s="3" customFormat="1" x14ac:dyDescent="0.25">
      <c r="A297" s="220"/>
      <c r="B297" s="514"/>
      <c r="C297" s="514"/>
      <c r="D297" s="514"/>
      <c r="E297" s="514"/>
      <c r="F297" s="515"/>
      <c r="G297" s="65"/>
      <c r="H297" s="65"/>
      <c r="I297" s="65"/>
      <c r="J297" s="65"/>
      <c r="K297" s="65"/>
      <c r="L297" s="65"/>
      <c r="M297" s="65"/>
      <c r="N297" s="65"/>
      <c r="O297" s="65"/>
      <c r="P297" s="110"/>
      <c r="Q297" s="136">
        <f t="shared" si="136"/>
        <v>0</v>
      </c>
      <c r="R297" s="432"/>
      <c r="S297" s="433"/>
      <c r="T297" s="142"/>
      <c r="U297" s="140"/>
      <c r="V297" s="140"/>
      <c r="W297" s="140"/>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row>
    <row r="298" spans="1:51" s="3" customFormat="1" x14ac:dyDescent="0.25">
      <c r="A298" s="220"/>
      <c r="B298" s="514"/>
      <c r="C298" s="514"/>
      <c r="D298" s="514"/>
      <c r="E298" s="514"/>
      <c r="F298" s="515"/>
      <c r="G298" s="65"/>
      <c r="H298" s="65"/>
      <c r="I298" s="65"/>
      <c r="J298" s="65"/>
      <c r="K298" s="65"/>
      <c r="L298" s="65"/>
      <c r="M298" s="65"/>
      <c r="N298" s="65"/>
      <c r="O298" s="65"/>
      <c r="P298" s="110"/>
      <c r="Q298" s="137">
        <f t="shared" si="136"/>
        <v>0</v>
      </c>
      <c r="R298" s="432"/>
      <c r="S298" s="433"/>
      <c r="T298" s="142"/>
      <c r="U298" s="140"/>
      <c r="V298" s="140"/>
      <c r="W298" s="140"/>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row>
    <row r="299" spans="1:51" s="3" customFormat="1" ht="15.6" thickBot="1" x14ac:dyDescent="0.3">
      <c r="A299" s="223"/>
      <c r="B299" s="516"/>
      <c r="C299" s="516"/>
      <c r="D299" s="516"/>
      <c r="E299" s="516"/>
      <c r="F299" s="517"/>
      <c r="G299" s="163"/>
      <c r="H299" s="163"/>
      <c r="I299" s="163"/>
      <c r="J299" s="163"/>
      <c r="K299" s="163"/>
      <c r="L299" s="163"/>
      <c r="M299" s="163"/>
      <c r="N299" s="163"/>
      <c r="O299" s="163"/>
      <c r="P299" s="164"/>
      <c r="Q299" s="137">
        <f t="shared" si="136"/>
        <v>0</v>
      </c>
      <c r="R299" s="434"/>
      <c r="S299" s="435"/>
      <c r="T299" s="142"/>
      <c r="U299" s="140"/>
      <c r="V299" s="140"/>
      <c r="W299" s="140"/>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row>
    <row r="300" spans="1:51" s="3" customFormat="1" ht="15" customHeight="1" thickBot="1" x14ac:dyDescent="0.3">
      <c r="A300" s="518" t="s">
        <v>146</v>
      </c>
      <c r="B300" s="519"/>
      <c r="C300" s="519"/>
      <c r="D300" s="519"/>
      <c r="E300" s="519"/>
      <c r="F300" s="520"/>
      <c r="G300" s="108">
        <f>ROUND(SUM(G301:G335),2)</f>
        <v>0</v>
      </c>
      <c r="H300" s="108">
        <f t="shared" ref="H300:P300" si="137">ROUND(SUM(H301:H335),2)</f>
        <v>0</v>
      </c>
      <c r="I300" s="108">
        <f t="shared" si="137"/>
        <v>0</v>
      </c>
      <c r="J300" s="108">
        <f t="shared" si="137"/>
        <v>0</v>
      </c>
      <c r="K300" s="108">
        <f t="shared" si="137"/>
        <v>0</v>
      </c>
      <c r="L300" s="108">
        <f t="shared" si="137"/>
        <v>0</v>
      </c>
      <c r="M300" s="108">
        <f t="shared" si="137"/>
        <v>0</v>
      </c>
      <c r="N300" s="108">
        <f t="shared" si="137"/>
        <v>0</v>
      </c>
      <c r="O300" s="108">
        <f t="shared" si="137"/>
        <v>0</v>
      </c>
      <c r="P300" s="108">
        <f t="shared" si="137"/>
        <v>0</v>
      </c>
      <c r="Q300" s="63">
        <f>SUM(G300:P300)</f>
        <v>0</v>
      </c>
      <c r="R300" s="428"/>
      <c r="S300" s="429">
        <f>SUM(S301:S335)</f>
        <v>0</v>
      </c>
      <c r="T300" s="142"/>
      <c r="U300" s="140"/>
      <c r="V300" s="149">
        <f>SUM(W301:AF301)</f>
        <v>0</v>
      </c>
      <c r="W300" s="144" t="str">
        <f>G$11</f>
        <v>PR</v>
      </c>
      <c r="X300" s="144" t="str">
        <f t="shared" ref="X300" si="138">H$11</f>
        <v>PM</v>
      </c>
      <c r="Y300" s="144" t="str">
        <f t="shared" ref="Y300" si="139">I$11</f>
        <v>SENG</v>
      </c>
      <c r="Z300" s="144" t="str">
        <f t="shared" ref="Z300" si="140">J$11</f>
        <v>ENG</v>
      </c>
      <c r="AA300" s="144" t="str">
        <f t="shared" ref="AA300" si="141">K$11</f>
        <v>SDES</v>
      </c>
      <c r="AB300" s="144" t="str">
        <f t="shared" ref="AB300" si="142">L$11</f>
        <v>DES</v>
      </c>
      <c r="AC300" s="144" t="str">
        <f t="shared" ref="AC300" si="143">M$11</f>
        <v>TECH</v>
      </c>
      <c r="AD300" s="144" t="str">
        <f t="shared" ref="AD300" si="144">N$11</f>
        <v>ADM</v>
      </c>
      <c r="AE300" s="144" t="str">
        <f t="shared" ref="AE300" si="145">O$11</f>
        <v>UD1</v>
      </c>
      <c r="AF300" s="144" t="str">
        <f t="shared" ref="AF300" si="146">P$11</f>
        <v>UD2</v>
      </c>
      <c r="AG300" s="140"/>
      <c r="AH300" s="140"/>
      <c r="AI300" s="140"/>
      <c r="AJ300" s="140"/>
      <c r="AK300" s="140"/>
      <c r="AL300" s="140"/>
      <c r="AM300" s="140"/>
      <c r="AN300" s="140"/>
      <c r="AO300" s="140"/>
      <c r="AP300" s="140"/>
      <c r="AQ300" s="140"/>
      <c r="AR300" s="140"/>
      <c r="AS300" s="140"/>
      <c r="AT300" s="140"/>
      <c r="AU300" s="140"/>
      <c r="AV300" s="140"/>
      <c r="AW300" s="140"/>
      <c r="AX300" s="140"/>
      <c r="AY300" s="140"/>
    </row>
    <row r="301" spans="1:51" s="3" customFormat="1" x14ac:dyDescent="0.25">
      <c r="A301" s="221"/>
      <c r="B301" s="514"/>
      <c r="C301" s="514"/>
      <c r="D301" s="514"/>
      <c r="E301" s="514"/>
      <c r="F301" s="515"/>
      <c r="G301" s="65"/>
      <c r="H301" s="65"/>
      <c r="I301" s="65"/>
      <c r="J301" s="65"/>
      <c r="K301" s="65"/>
      <c r="L301" s="65"/>
      <c r="M301" s="65"/>
      <c r="N301" s="65"/>
      <c r="O301" s="65"/>
      <c r="P301" s="110"/>
      <c r="Q301" s="136">
        <f t="shared" ref="Q301:Q307" si="147">SUM(G301:P301)</f>
        <v>0</v>
      </c>
      <c r="R301" s="430"/>
      <c r="S301" s="431"/>
      <c r="T301" s="142"/>
      <c r="U301" s="140"/>
      <c r="V301" s="140"/>
      <c r="W301" s="146">
        <f>G300*'SRC Rates'!$F$25</f>
        <v>0</v>
      </c>
      <c r="X301" s="146">
        <f>H300*'SRC Rates'!$F$31</f>
        <v>0</v>
      </c>
      <c r="Y301" s="381">
        <f>I300*'SRC Rates'!$F$45</f>
        <v>0</v>
      </c>
      <c r="Z301" s="381">
        <f>J300*'SRC Rates'!$F$59</f>
        <v>0</v>
      </c>
      <c r="AA301" s="381">
        <f>K300*'SRC Rates'!$F$73</f>
        <v>0</v>
      </c>
      <c r="AB301" s="381">
        <f>L300*'SRC Rates'!$F$87</f>
        <v>0</v>
      </c>
      <c r="AC301" s="381">
        <f>M300*'SRC Rates'!$F$101</f>
        <v>0</v>
      </c>
      <c r="AD301" s="381">
        <f>N300*'SRC Rates'!$F$115</f>
        <v>0</v>
      </c>
      <c r="AE301" s="381">
        <f>O300*'SRC Rates'!$F$129</f>
        <v>0</v>
      </c>
      <c r="AF301" s="381">
        <f>P300*'SRC Rates'!$F$143</f>
        <v>0</v>
      </c>
      <c r="AG301" s="140"/>
      <c r="AH301" s="140"/>
      <c r="AI301" s="140"/>
      <c r="AJ301" s="140"/>
      <c r="AK301" s="140"/>
      <c r="AL301" s="140"/>
      <c r="AM301" s="140"/>
      <c r="AN301" s="140"/>
      <c r="AO301" s="140"/>
      <c r="AP301" s="140"/>
      <c r="AQ301" s="140"/>
      <c r="AR301" s="140"/>
      <c r="AS301" s="140"/>
      <c r="AT301" s="140"/>
      <c r="AU301" s="140"/>
      <c r="AV301" s="140"/>
      <c r="AW301" s="140"/>
      <c r="AX301" s="140"/>
      <c r="AY301" s="140"/>
    </row>
    <row r="302" spans="1:51" s="3" customFormat="1" ht="15" customHeight="1" x14ac:dyDescent="0.25">
      <c r="A302" s="221"/>
      <c r="B302" s="514"/>
      <c r="C302" s="514"/>
      <c r="D302" s="514"/>
      <c r="E302" s="514"/>
      <c r="F302" s="515"/>
      <c r="G302" s="65"/>
      <c r="H302" s="65"/>
      <c r="I302" s="65"/>
      <c r="J302" s="65"/>
      <c r="K302" s="65"/>
      <c r="L302" s="65"/>
      <c r="M302" s="65"/>
      <c r="N302" s="65"/>
      <c r="O302" s="65"/>
      <c r="P302" s="110"/>
      <c r="Q302" s="136">
        <f t="shared" si="147"/>
        <v>0</v>
      </c>
      <c r="R302" s="432"/>
      <c r="S302" s="433"/>
      <c r="T302" s="142"/>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row>
    <row r="303" spans="1:51" s="3" customFormat="1" ht="15" customHeight="1" x14ac:dyDescent="0.25">
      <c r="A303" s="221"/>
      <c r="B303" s="514"/>
      <c r="C303" s="514"/>
      <c r="D303" s="514"/>
      <c r="E303" s="514"/>
      <c r="F303" s="515"/>
      <c r="G303" s="65"/>
      <c r="H303" s="65"/>
      <c r="I303" s="65"/>
      <c r="J303" s="65"/>
      <c r="K303" s="65"/>
      <c r="L303" s="65"/>
      <c r="M303" s="65"/>
      <c r="N303" s="65"/>
      <c r="O303" s="65"/>
      <c r="P303" s="110"/>
      <c r="Q303" s="137">
        <f t="shared" si="147"/>
        <v>0</v>
      </c>
      <c r="R303" s="432"/>
      <c r="S303" s="433"/>
      <c r="T303" s="142"/>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row>
    <row r="304" spans="1:51" s="3" customFormat="1" ht="15" customHeight="1" x14ac:dyDescent="0.25">
      <c r="A304" s="221"/>
      <c r="B304" s="514"/>
      <c r="C304" s="514"/>
      <c r="D304" s="514"/>
      <c r="E304" s="514"/>
      <c r="F304" s="515"/>
      <c r="G304" s="65"/>
      <c r="H304" s="65"/>
      <c r="I304" s="65"/>
      <c r="J304" s="65"/>
      <c r="K304" s="65"/>
      <c r="L304" s="65"/>
      <c r="M304" s="65"/>
      <c r="N304" s="65"/>
      <c r="O304" s="65"/>
      <c r="P304" s="110"/>
      <c r="Q304" s="136">
        <f t="shared" si="147"/>
        <v>0</v>
      </c>
      <c r="R304" s="432"/>
      <c r="S304" s="433"/>
      <c r="T304" s="142"/>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row>
    <row r="305" spans="1:51" s="3" customFormat="1" ht="15" customHeight="1" x14ac:dyDescent="0.25">
      <c r="A305" s="221"/>
      <c r="B305" s="514"/>
      <c r="C305" s="514"/>
      <c r="D305" s="514"/>
      <c r="E305" s="514"/>
      <c r="F305" s="515"/>
      <c r="G305" s="65"/>
      <c r="H305" s="65"/>
      <c r="I305" s="65"/>
      <c r="J305" s="65"/>
      <c r="K305" s="65"/>
      <c r="L305" s="65"/>
      <c r="M305" s="65"/>
      <c r="N305" s="65"/>
      <c r="O305" s="65"/>
      <c r="P305" s="110"/>
      <c r="Q305" s="137">
        <f t="shared" si="147"/>
        <v>0</v>
      </c>
      <c r="R305" s="432"/>
      <c r="S305" s="433"/>
      <c r="T305" s="142"/>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row>
    <row r="306" spans="1:51" s="3" customFormat="1" ht="15" customHeight="1" x14ac:dyDescent="0.25">
      <c r="A306" s="221"/>
      <c r="B306" s="514"/>
      <c r="C306" s="514"/>
      <c r="D306" s="514"/>
      <c r="E306" s="514"/>
      <c r="F306" s="515"/>
      <c r="G306" s="65"/>
      <c r="H306" s="65"/>
      <c r="I306" s="65"/>
      <c r="J306" s="65"/>
      <c r="K306" s="65"/>
      <c r="L306" s="65"/>
      <c r="M306" s="65"/>
      <c r="N306" s="65"/>
      <c r="O306" s="65"/>
      <c r="P306" s="110"/>
      <c r="Q306" s="136">
        <f t="shared" si="147"/>
        <v>0</v>
      </c>
      <c r="R306" s="432"/>
      <c r="S306" s="433"/>
      <c r="T306" s="142"/>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row>
    <row r="307" spans="1:51" s="3" customFormat="1" x14ac:dyDescent="0.25">
      <c r="A307" s="220"/>
      <c r="B307" s="514"/>
      <c r="C307" s="514"/>
      <c r="D307" s="514"/>
      <c r="E307" s="514"/>
      <c r="F307" s="515"/>
      <c r="G307" s="65"/>
      <c r="H307" s="65"/>
      <c r="I307" s="65"/>
      <c r="J307" s="65"/>
      <c r="K307" s="65"/>
      <c r="L307" s="65"/>
      <c r="M307" s="65"/>
      <c r="N307" s="65"/>
      <c r="O307" s="65"/>
      <c r="P307" s="110"/>
      <c r="Q307" s="136">
        <f t="shared" si="147"/>
        <v>0</v>
      </c>
      <c r="R307" s="432"/>
      <c r="S307" s="433"/>
      <c r="T307" s="142"/>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row>
    <row r="308" spans="1:51" s="3" customFormat="1" x14ac:dyDescent="0.25">
      <c r="A308" s="220"/>
      <c r="B308" s="514"/>
      <c r="C308" s="514"/>
      <c r="D308" s="514"/>
      <c r="E308" s="514"/>
      <c r="F308" s="515"/>
      <c r="G308" s="65"/>
      <c r="H308" s="65"/>
      <c r="I308" s="65"/>
      <c r="J308" s="65"/>
      <c r="K308" s="65"/>
      <c r="L308" s="65"/>
      <c r="M308" s="65"/>
      <c r="N308" s="65"/>
      <c r="O308" s="65"/>
      <c r="P308" s="110"/>
      <c r="Q308" s="137">
        <f t="shared" ref="Q308:Q317" si="148">SUM(G308:P308)</f>
        <v>0</v>
      </c>
      <c r="R308" s="432"/>
      <c r="S308" s="433"/>
      <c r="T308" s="142"/>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row>
    <row r="309" spans="1:51" s="3" customFormat="1" x14ac:dyDescent="0.25">
      <c r="A309" s="220"/>
      <c r="B309" s="514"/>
      <c r="C309" s="514"/>
      <c r="D309" s="514"/>
      <c r="E309" s="514"/>
      <c r="F309" s="515"/>
      <c r="G309" s="65"/>
      <c r="H309" s="65"/>
      <c r="I309" s="65"/>
      <c r="J309" s="65"/>
      <c r="K309" s="65"/>
      <c r="L309" s="65"/>
      <c r="M309" s="65"/>
      <c r="N309" s="65"/>
      <c r="O309" s="65"/>
      <c r="P309" s="110"/>
      <c r="Q309" s="136">
        <f t="shared" si="148"/>
        <v>0</v>
      </c>
      <c r="R309" s="432"/>
      <c r="S309" s="433"/>
      <c r="T309" s="142"/>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row>
    <row r="310" spans="1:51" s="3" customFormat="1" x14ac:dyDescent="0.25">
      <c r="A310" s="220"/>
      <c r="B310" s="514"/>
      <c r="C310" s="514"/>
      <c r="D310" s="514"/>
      <c r="E310" s="514"/>
      <c r="F310" s="515"/>
      <c r="G310" s="65"/>
      <c r="H310" s="65"/>
      <c r="I310" s="65"/>
      <c r="J310" s="65"/>
      <c r="K310" s="65"/>
      <c r="L310" s="65"/>
      <c r="M310" s="65"/>
      <c r="N310" s="65"/>
      <c r="O310" s="65"/>
      <c r="P310" s="110"/>
      <c r="Q310" s="137">
        <f t="shared" si="148"/>
        <v>0</v>
      </c>
      <c r="R310" s="432"/>
      <c r="S310" s="433"/>
      <c r="T310" s="142"/>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row>
    <row r="311" spans="1:51" s="3" customFormat="1" x14ac:dyDescent="0.25">
      <c r="A311" s="220"/>
      <c r="B311" s="514"/>
      <c r="C311" s="514"/>
      <c r="D311" s="514"/>
      <c r="E311" s="514"/>
      <c r="F311" s="515"/>
      <c r="G311" s="65"/>
      <c r="H311" s="65"/>
      <c r="I311" s="65"/>
      <c r="J311" s="65"/>
      <c r="K311" s="65"/>
      <c r="L311" s="65"/>
      <c r="M311" s="65"/>
      <c r="N311" s="65"/>
      <c r="O311" s="65"/>
      <c r="P311" s="110"/>
      <c r="Q311" s="136">
        <f t="shared" si="148"/>
        <v>0</v>
      </c>
      <c r="R311" s="432"/>
      <c r="S311" s="433"/>
      <c r="T311" s="142"/>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row>
    <row r="312" spans="1:51" s="3" customFormat="1" x14ac:dyDescent="0.25">
      <c r="A312" s="220"/>
      <c r="B312" s="514"/>
      <c r="C312" s="514"/>
      <c r="D312" s="514"/>
      <c r="E312" s="514"/>
      <c r="F312" s="515"/>
      <c r="G312" s="65"/>
      <c r="H312" s="65"/>
      <c r="I312" s="65"/>
      <c r="J312" s="65"/>
      <c r="K312" s="65"/>
      <c r="L312" s="65"/>
      <c r="M312" s="65"/>
      <c r="N312" s="65"/>
      <c r="O312" s="65"/>
      <c r="P312" s="110"/>
      <c r="Q312" s="136">
        <f t="shared" si="148"/>
        <v>0</v>
      </c>
      <c r="R312" s="432"/>
      <c r="S312" s="433"/>
      <c r="T312" s="142"/>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row>
    <row r="313" spans="1:51" s="3" customFormat="1" x14ac:dyDescent="0.25">
      <c r="A313" s="220"/>
      <c r="B313" s="514"/>
      <c r="C313" s="514"/>
      <c r="D313" s="514"/>
      <c r="E313" s="514"/>
      <c r="F313" s="515"/>
      <c r="G313" s="65"/>
      <c r="H313" s="65"/>
      <c r="I313" s="65"/>
      <c r="J313" s="65"/>
      <c r="K313" s="65"/>
      <c r="L313" s="65"/>
      <c r="M313" s="65"/>
      <c r="N313" s="65"/>
      <c r="O313" s="65"/>
      <c r="P313" s="110"/>
      <c r="Q313" s="137">
        <f t="shared" si="148"/>
        <v>0</v>
      </c>
      <c r="R313" s="432"/>
      <c r="S313" s="433"/>
      <c r="T313" s="142"/>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row>
    <row r="314" spans="1:51" s="3" customFormat="1" x14ac:dyDescent="0.25">
      <c r="A314" s="220"/>
      <c r="B314" s="514"/>
      <c r="C314" s="514"/>
      <c r="D314" s="514"/>
      <c r="E314" s="514"/>
      <c r="F314" s="515"/>
      <c r="G314" s="65"/>
      <c r="H314" s="65"/>
      <c r="I314" s="65"/>
      <c r="J314" s="65"/>
      <c r="K314" s="65"/>
      <c r="L314" s="65"/>
      <c r="M314" s="65"/>
      <c r="N314" s="65"/>
      <c r="O314" s="65"/>
      <c r="P314" s="110"/>
      <c r="Q314" s="136">
        <f t="shared" si="148"/>
        <v>0</v>
      </c>
      <c r="R314" s="432"/>
      <c r="S314" s="433"/>
      <c r="T314" s="142"/>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row>
    <row r="315" spans="1:51" s="3" customFormat="1" x14ac:dyDescent="0.25">
      <c r="A315" s="220"/>
      <c r="B315" s="514"/>
      <c r="C315" s="514"/>
      <c r="D315" s="514"/>
      <c r="E315" s="514"/>
      <c r="F315" s="515"/>
      <c r="G315" s="65"/>
      <c r="H315" s="65"/>
      <c r="I315" s="65"/>
      <c r="J315" s="65"/>
      <c r="K315" s="65"/>
      <c r="L315" s="65"/>
      <c r="M315" s="65"/>
      <c r="N315" s="65"/>
      <c r="O315" s="65"/>
      <c r="P315" s="110"/>
      <c r="Q315" s="137">
        <f t="shared" si="148"/>
        <v>0</v>
      </c>
      <c r="R315" s="432"/>
      <c r="S315" s="433"/>
      <c r="T315" s="142"/>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row>
    <row r="316" spans="1:51" s="3" customFormat="1" x14ac:dyDescent="0.25">
      <c r="A316" s="220"/>
      <c r="B316" s="514"/>
      <c r="C316" s="514"/>
      <c r="D316" s="514"/>
      <c r="E316" s="514"/>
      <c r="F316" s="515"/>
      <c r="G316" s="65"/>
      <c r="H316" s="65"/>
      <c r="I316" s="65"/>
      <c r="J316" s="65"/>
      <c r="K316" s="65"/>
      <c r="L316" s="65"/>
      <c r="M316" s="65"/>
      <c r="N316" s="65"/>
      <c r="O316" s="65"/>
      <c r="P316" s="110"/>
      <c r="Q316" s="136">
        <f t="shared" si="148"/>
        <v>0</v>
      </c>
      <c r="R316" s="432"/>
      <c r="S316" s="433"/>
      <c r="T316" s="142"/>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row>
    <row r="317" spans="1:51" s="3" customFormat="1" x14ac:dyDescent="0.25">
      <c r="A317" s="220"/>
      <c r="B317" s="514"/>
      <c r="C317" s="514"/>
      <c r="D317" s="514"/>
      <c r="E317" s="514"/>
      <c r="F317" s="515"/>
      <c r="G317" s="65"/>
      <c r="H317" s="65"/>
      <c r="I317" s="65"/>
      <c r="J317" s="65"/>
      <c r="K317" s="65"/>
      <c r="L317" s="65"/>
      <c r="M317" s="65"/>
      <c r="N317" s="65"/>
      <c r="O317" s="65"/>
      <c r="P317" s="110"/>
      <c r="Q317" s="136">
        <f t="shared" si="148"/>
        <v>0</v>
      </c>
      <c r="R317" s="432"/>
      <c r="S317" s="433"/>
      <c r="T317" s="142"/>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row>
    <row r="318" spans="1:51" s="3" customFormat="1" x14ac:dyDescent="0.25">
      <c r="A318" s="220"/>
      <c r="B318" s="514"/>
      <c r="C318" s="514"/>
      <c r="D318" s="514"/>
      <c r="E318" s="514"/>
      <c r="F318" s="515"/>
      <c r="G318" s="65"/>
      <c r="H318" s="65"/>
      <c r="I318" s="65"/>
      <c r="J318" s="65"/>
      <c r="K318" s="65"/>
      <c r="L318" s="65"/>
      <c r="M318" s="65"/>
      <c r="N318" s="65"/>
      <c r="O318" s="65"/>
      <c r="P318" s="110"/>
      <c r="Q318" s="137">
        <f t="shared" ref="Q318:Q335" si="149">SUM(G318:P318)</f>
        <v>0</v>
      </c>
      <c r="R318" s="432"/>
      <c r="S318" s="433"/>
      <c r="T318" s="142"/>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row>
    <row r="319" spans="1:51" s="3" customFormat="1" x14ac:dyDescent="0.25">
      <c r="A319" s="220"/>
      <c r="B319" s="514"/>
      <c r="C319" s="514"/>
      <c r="D319" s="514"/>
      <c r="E319" s="514"/>
      <c r="F319" s="515"/>
      <c r="G319" s="65"/>
      <c r="H319" s="65"/>
      <c r="I319" s="65"/>
      <c r="J319" s="65"/>
      <c r="K319" s="65"/>
      <c r="L319" s="65"/>
      <c r="M319" s="65"/>
      <c r="N319" s="65"/>
      <c r="O319" s="65"/>
      <c r="P319" s="110"/>
      <c r="Q319" s="136">
        <f t="shared" si="149"/>
        <v>0</v>
      </c>
      <c r="R319" s="432"/>
      <c r="S319" s="433"/>
      <c r="T319" s="142"/>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row>
    <row r="320" spans="1:51" s="3" customFormat="1" x14ac:dyDescent="0.25">
      <c r="A320" s="220"/>
      <c r="B320" s="514"/>
      <c r="C320" s="514"/>
      <c r="D320" s="514"/>
      <c r="E320" s="514"/>
      <c r="F320" s="515"/>
      <c r="G320" s="65"/>
      <c r="H320" s="65"/>
      <c r="I320" s="65"/>
      <c r="J320" s="65"/>
      <c r="K320" s="65"/>
      <c r="L320" s="65"/>
      <c r="M320" s="65"/>
      <c r="N320" s="65"/>
      <c r="O320" s="65"/>
      <c r="P320" s="110"/>
      <c r="Q320" s="137">
        <f t="shared" si="149"/>
        <v>0</v>
      </c>
      <c r="R320" s="432"/>
      <c r="S320" s="433"/>
      <c r="T320" s="142"/>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row>
    <row r="321" spans="1:51" s="3" customFormat="1" x14ac:dyDescent="0.25">
      <c r="A321" s="220"/>
      <c r="B321" s="514"/>
      <c r="C321" s="514"/>
      <c r="D321" s="514"/>
      <c r="E321" s="514"/>
      <c r="F321" s="515"/>
      <c r="G321" s="65"/>
      <c r="H321" s="65"/>
      <c r="I321" s="65"/>
      <c r="J321" s="65"/>
      <c r="K321" s="65"/>
      <c r="L321" s="65"/>
      <c r="M321" s="65"/>
      <c r="N321" s="65"/>
      <c r="O321" s="65"/>
      <c r="P321" s="110"/>
      <c r="Q321" s="136">
        <f t="shared" si="149"/>
        <v>0</v>
      </c>
      <c r="R321" s="432"/>
      <c r="S321" s="433"/>
      <c r="T321" s="142"/>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row>
    <row r="322" spans="1:51" s="3" customFormat="1" x14ac:dyDescent="0.25">
      <c r="A322" s="220"/>
      <c r="B322" s="514"/>
      <c r="C322" s="514"/>
      <c r="D322" s="514"/>
      <c r="E322" s="514"/>
      <c r="F322" s="515"/>
      <c r="G322" s="65"/>
      <c r="H322" s="65"/>
      <c r="I322" s="65"/>
      <c r="J322" s="65"/>
      <c r="K322" s="65"/>
      <c r="L322" s="65"/>
      <c r="M322" s="65"/>
      <c r="N322" s="65"/>
      <c r="O322" s="65"/>
      <c r="P322" s="110"/>
      <c r="Q322" s="136">
        <f t="shared" si="149"/>
        <v>0</v>
      </c>
      <c r="R322" s="432"/>
      <c r="S322" s="433"/>
      <c r="T322" s="142"/>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row>
    <row r="323" spans="1:51" s="3" customFormat="1" x14ac:dyDescent="0.25">
      <c r="A323" s="220"/>
      <c r="B323" s="514"/>
      <c r="C323" s="514"/>
      <c r="D323" s="514"/>
      <c r="E323" s="514"/>
      <c r="F323" s="515"/>
      <c r="G323" s="65"/>
      <c r="H323" s="65"/>
      <c r="I323" s="65"/>
      <c r="J323" s="65"/>
      <c r="K323" s="65"/>
      <c r="L323" s="65"/>
      <c r="M323" s="65"/>
      <c r="N323" s="65"/>
      <c r="O323" s="65"/>
      <c r="P323" s="110"/>
      <c r="Q323" s="137">
        <f t="shared" si="149"/>
        <v>0</v>
      </c>
      <c r="R323" s="432"/>
      <c r="S323" s="433"/>
      <c r="T323" s="142"/>
      <c r="U323" s="140"/>
      <c r="V323" s="140"/>
      <c r="W323" s="140"/>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row>
    <row r="324" spans="1:51" s="3" customFormat="1" x14ac:dyDescent="0.25">
      <c r="A324" s="220"/>
      <c r="B324" s="514"/>
      <c r="C324" s="514"/>
      <c r="D324" s="514"/>
      <c r="E324" s="514"/>
      <c r="F324" s="515"/>
      <c r="G324" s="65"/>
      <c r="H324" s="65"/>
      <c r="I324" s="65"/>
      <c r="J324" s="65"/>
      <c r="K324" s="65"/>
      <c r="L324" s="65"/>
      <c r="M324" s="65"/>
      <c r="N324" s="65"/>
      <c r="O324" s="65"/>
      <c r="P324" s="110"/>
      <c r="Q324" s="136">
        <f t="shared" si="149"/>
        <v>0</v>
      </c>
      <c r="R324" s="432"/>
      <c r="S324" s="433"/>
      <c r="T324" s="142"/>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row>
    <row r="325" spans="1:51" s="3" customFormat="1" x14ac:dyDescent="0.25">
      <c r="A325" s="220"/>
      <c r="B325" s="514"/>
      <c r="C325" s="514"/>
      <c r="D325" s="514"/>
      <c r="E325" s="514"/>
      <c r="F325" s="515"/>
      <c r="G325" s="65"/>
      <c r="H325" s="65"/>
      <c r="I325" s="65"/>
      <c r="J325" s="65"/>
      <c r="K325" s="65"/>
      <c r="L325" s="65"/>
      <c r="M325" s="65"/>
      <c r="N325" s="65"/>
      <c r="O325" s="65"/>
      <c r="P325" s="110"/>
      <c r="Q325" s="137">
        <f t="shared" si="149"/>
        <v>0</v>
      </c>
      <c r="R325" s="432"/>
      <c r="S325" s="433"/>
      <c r="T325" s="142"/>
      <c r="U325" s="140"/>
      <c r="V325" s="140"/>
      <c r="W325" s="140"/>
      <c r="X325" s="140"/>
      <c r="Y325" s="140"/>
      <c r="Z325" s="140"/>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row>
    <row r="326" spans="1:51" s="3" customFormat="1" x14ac:dyDescent="0.25">
      <c r="A326" s="220"/>
      <c r="B326" s="514"/>
      <c r="C326" s="514"/>
      <c r="D326" s="514"/>
      <c r="E326" s="514"/>
      <c r="F326" s="515"/>
      <c r="G326" s="65"/>
      <c r="H326" s="65"/>
      <c r="I326" s="65"/>
      <c r="J326" s="65"/>
      <c r="K326" s="65"/>
      <c r="L326" s="65"/>
      <c r="M326" s="65"/>
      <c r="N326" s="65"/>
      <c r="O326" s="65"/>
      <c r="P326" s="110"/>
      <c r="Q326" s="136">
        <f t="shared" si="149"/>
        <v>0</v>
      </c>
      <c r="R326" s="432"/>
      <c r="S326" s="433"/>
      <c r="T326" s="142"/>
      <c r="U326" s="140"/>
      <c r="V326" s="140"/>
      <c r="W326" s="140"/>
      <c r="X326" s="140"/>
      <c r="Y326" s="140"/>
      <c r="Z326" s="140"/>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row>
    <row r="327" spans="1:51" s="3" customFormat="1" x14ac:dyDescent="0.25">
      <c r="A327" s="220"/>
      <c r="B327" s="514"/>
      <c r="C327" s="514"/>
      <c r="D327" s="514"/>
      <c r="E327" s="514"/>
      <c r="F327" s="515"/>
      <c r="G327" s="65"/>
      <c r="H327" s="65"/>
      <c r="I327" s="65"/>
      <c r="J327" s="65"/>
      <c r="K327" s="65"/>
      <c r="L327" s="65"/>
      <c r="M327" s="65"/>
      <c r="N327" s="65"/>
      <c r="O327" s="65"/>
      <c r="P327" s="110"/>
      <c r="Q327" s="136">
        <f t="shared" si="149"/>
        <v>0</v>
      </c>
      <c r="R327" s="432"/>
      <c r="S327" s="433"/>
      <c r="T327" s="142"/>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row>
    <row r="328" spans="1:51" s="3" customFormat="1" x14ac:dyDescent="0.25">
      <c r="A328" s="220"/>
      <c r="B328" s="514"/>
      <c r="C328" s="514"/>
      <c r="D328" s="514"/>
      <c r="E328" s="514"/>
      <c r="F328" s="515"/>
      <c r="G328" s="65"/>
      <c r="H328" s="65"/>
      <c r="I328" s="65"/>
      <c r="J328" s="65"/>
      <c r="K328" s="65"/>
      <c r="L328" s="65"/>
      <c r="M328" s="65"/>
      <c r="N328" s="65"/>
      <c r="O328" s="65"/>
      <c r="P328" s="110"/>
      <c r="Q328" s="137">
        <f t="shared" si="149"/>
        <v>0</v>
      </c>
      <c r="R328" s="432"/>
      <c r="S328" s="433"/>
      <c r="T328" s="142"/>
      <c r="U328" s="140"/>
      <c r="V328" s="140"/>
      <c r="W328" s="140"/>
      <c r="X328" s="140"/>
      <c r="Y328" s="140"/>
      <c r="Z328" s="140"/>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row>
    <row r="329" spans="1:51" s="3" customFormat="1" x14ac:dyDescent="0.25">
      <c r="A329" s="220"/>
      <c r="B329" s="514"/>
      <c r="C329" s="514"/>
      <c r="D329" s="514"/>
      <c r="E329" s="514"/>
      <c r="F329" s="515"/>
      <c r="G329" s="65"/>
      <c r="H329" s="65"/>
      <c r="I329" s="65"/>
      <c r="J329" s="65"/>
      <c r="K329" s="65"/>
      <c r="L329" s="65"/>
      <c r="M329" s="65"/>
      <c r="N329" s="65"/>
      <c r="O329" s="65"/>
      <c r="P329" s="110"/>
      <c r="Q329" s="136">
        <f t="shared" si="149"/>
        <v>0</v>
      </c>
      <c r="R329" s="432"/>
      <c r="S329" s="433"/>
      <c r="T329" s="142"/>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row>
    <row r="330" spans="1:51" s="3" customFormat="1" x14ac:dyDescent="0.25">
      <c r="A330" s="220"/>
      <c r="B330" s="514"/>
      <c r="C330" s="514"/>
      <c r="D330" s="514"/>
      <c r="E330" s="514"/>
      <c r="F330" s="515"/>
      <c r="G330" s="65"/>
      <c r="H330" s="65"/>
      <c r="I330" s="65"/>
      <c r="J330" s="65"/>
      <c r="K330" s="65"/>
      <c r="L330" s="65"/>
      <c r="M330" s="65"/>
      <c r="N330" s="65"/>
      <c r="O330" s="65"/>
      <c r="P330" s="110"/>
      <c r="Q330" s="137">
        <f t="shared" si="149"/>
        <v>0</v>
      </c>
      <c r="R330" s="432"/>
      <c r="S330" s="433"/>
      <c r="T330" s="142"/>
      <c r="U330" s="140"/>
      <c r="V330" s="140"/>
      <c r="W330" s="140"/>
      <c r="X330" s="140"/>
      <c r="Y330" s="140"/>
      <c r="Z330" s="14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row>
    <row r="331" spans="1:51" s="3" customFormat="1" x14ac:dyDescent="0.25">
      <c r="A331" s="220"/>
      <c r="B331" s="514"/>
      <c r="C331" s="514"/>
      <c r="D331" s="514"/>
      <c r="E331" s="514"/>
      <c r="F331" s="515"/>
      <c r="G331" s="65"/>
      <c r="H331" s="65"/>
      <c r="I331" s="65"/>
      <c r="J331" s="65"/>
      <c r="K331" s="65"/>
      <c r="L331" s="65"/>
      <c r="M331" s="65"/>
      <c r="N331" s="65"/>
      <c r="O331" s="65"/>
      <c r="P331" s="110"/>
      <c r="Q331" s="136">
        <f t="shared" si="149"/>
        <v>0</v>
      </c>
      <c r="R331" s="432"/>
      <c r="S331" s="433"/>
      <c r="T331" s="142"/>
      <c r="U331" s="140"/>
      <c r="V331" s="140"/>
      <c r="W331" s="140"/>
      <c r="X331" s="140"/>
      <c r="Y331" s="140"/>
      <c r="Z331" s="140"/>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row>
    <row r="332" spans="1:51" s="3" customFormat="1" x14ac:dyDescent="0.25">
      <c r="A332" s="220"/>
      <c r="B332" s="514"/>
      <c r="C332" s="514"/>
      <c r="D332" s="514"/>
      <c r="E332" s="514"/>
      <c r="F332" s="515"/>
      <c r="G332" s="65"/>
      <c r="H332" s="65"/>
      <c r="I332" s="65"/>
      <c r="J332" s="65"/>
      <c r="K332" s="65"/>
      <c r="L332" s="65"/>
      <c r="M332" s="65"/>
      <c r="N332" s="65"/>
      <c r="O332" s="65"/>
      <c r="P332" s="110"/>
      <c r="Q332" s="137">
        <f t="shared" si="149"/>
        <v>0</v>
      </c>
      <c r="R332" s="432"/>
      <c r="S332" s="433"/>
      <c r="T332" s="142"/>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row>
    <row r="333" spans="1:51" s="3" customFormat="1" x14ac:dyDescent="0.25">
      <c r="A333" s="220"/>
      <c r="B333" s="514"/>
      <c r="C333" s="514"/>
      <c r="D333" s="514"/>
      <c r="E333" s="514"/>
      <c r="F333" s="515"/>
      <c r="G333" s="65"/>
      <c r="H333" s="65"/>
      <c r="I333" s="65"/>
      <c r="J333" s="65"/>
      <c r="K333" s="65"/>
      <c r="L333" s="65"/>
      <c r="M333" s="65"/>
      <c r="N333" s="65"/>
      <c r="O333" s="65"/>
      <c r="P333" s="110"/>
      <c r="Q333" s="136">
        <f t="shared" si="149"/>
        <v>0</v>
      </c>
      <c r="R333" s="432"/>
      <c r="S333" s="433"/>
      <c r="T333" s="142"/>
      <c r="U333" s="140"/>
      <c r="V333" s="140"/>
      <c r="W333" s="140"/>
      <c r="X333" s="140"/>
      <c r="Y333" s="140"/>
      <c r="Z333" s="140"/>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row>
    <row r="334" spans="1:51" s="3" customFormat="1" x14ac:dyDescent="0.25">
      <c r="A334" s="220"/>
      <c r="B334" s="514"/>
      <c r="C334" s="514"/>
      <c r="D334" s="514"/>
      <c r="E334" s="514"/>
      <c r="F334" s="515"/>
      <c r="G334" s="65"/>
      <c r="H334" s="65"/>
      <c r="I334" s="65"/>
      <c r="J334" s="65"/>
      <c r="K334" s="65"/>
      <c r="L334" s="65"/>
      <c r="M334" s="65"/>
      <c r="N334" s="65"/>
      <c r="O334" s="65"/>
      <c r="P334" s="110"/>
      <c r="Q334" s="137">
        <f t="shared" si="149"/>
        <v>0</v>
      </c>
      <c r="R334" s="432"/>
      <c r="S334" s="433"/>
      <c r="T334" s="142"/>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row>
    <row r="335" spans="1:51" s="3" customFormat="1" ht="15.6" thickBot="1" x14ac:dyDescent="0.3">
      <c r="A335" s="223"/>
      <c r="B335" s="516"/>
      <c r="C335" s="516"/>
      <c r="D335" s="516"/>
      <c r="E335" s="516"/>
      <c r="F335" s="517"/>
      <c r="G335" s="163"/>
      <c r="H335" s="163"/>
      <c r="I335" s="163"/>
      <c r="J335" s="163"/>
      <c r="K335" s="163"/>
      <c r="L335" s="163"/>
      <c r="M335" s="163"/>
      <c r="N335" s="163"/>
      <c r="O335" s="163"/>
      <c r="P335" s="164"/>
      <c r="Q335" s="137">
        <f t="shared" si="149"/>
        <v>0</v>
      </c>
      <c r="R335" s="434"/>
      <c r="S335" s="435"/>
      <c r="T335" s="142"/>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row>
    <row r="336" spans="1:51" s="3" customFormat="1" ht="15" customHeight="1" thickBot="1" x14ac:dyDescent="0.3">
      <c r="A336" s="518" t="s">
        <v>147</v>
      </c>
      <c r="B336" s="519"/>
      <c r="C336" s="519"/>
      <c r="D336" s="519"/>
      <c r="E336" s="519"/>
      <c r="F336" s="520"/>
      <c r="G336" s="108">
        <f>ROUND(SUM(G337:G371),2)</f>
        <v>0</v>
      </c>
      <c r="H336" s="108">
        <f t="shared" ref="H336:P336" si="150">ROUND(SUM(H337:H371),2)</f>
        <v>0</v>
      </c>
      <c r="I336" s="108">
        <f t="shared" si="150"/>
        <v>0</v>
      </c>
      <c r="J336" s="108">
        <f t="shared" si="150"/>
        <v>0</v>
      </c>
      <c r="K336" s="108">
        <f t="shared" si="150"/>
        <v>0</v>
      </c>
      <c r="L336" s="108">
        <f t="shared" si="150"/>
        <v>0</v>
      </c>
      <c r="M336" s="108">
        <f t="shared" si="150"/>
        <v>0</v>
      </c>
      <c r="N336" s="108">
        <f t="shared" si="150"/>
        <v>0</v>
      </c>
      <c r="O336" s="108">
        <f t="shared" si="150"/>
        <v>0</v>
      </c>
      <c r="P336" s="108">
        <f t="shared" si="150"/>
        <v>0</v>
      </c>
      <c r="Q336" s="63">
        <f>SUM(G336:P336)</f>
        <v>0</v>
      </c>
      <c r="R336" s="428"/>
      <c r="S336" s="429">
        <f>SUM(S337:S371)</f>
        <v>0</v>
      </c>
      <c r="T336" s="142"/>
      <c r="U336" s="140"/>
      <c r="V336" s="149">
        <f>SUM(W337:AF337)</f>
        <v>0</v>
      </c>
      <c r="W336" s="144" t="str">
        <f>G$11</f>
        <v>PR</v>
      </c>
      <c r="X336" s="144" t="str">
        <f t="shared" ref="X336" si="151">H$11</f>
        <v>PM</v>
      </c>
      <c r="Y336" s="144" t="str">
        <f t="shared" ref="Y336" si="152">I$11</f>
        <v>SENG</v>
      </c>
      <c r="Z336" s="144" t="str">
        <f t="shared" ref="Z336" si="153">J$11</f>
        <v>ENG</v>
      </c>
      <c r="AA336" s="144" t="str">
        <f t="shared" ref="AA336" si="154">K$11</f>
        <v>SDES</v>
      </c>
      <c r="AB336" s="144" t="str">
        <f t="shared" ref="AB336" si="155">L$11</f>
        <v>DES</v>
      </c>
      <c r="AC336" s="144" t="str">
        <f t="shared" ref="AC336" si="156">M$11</f>
        <v>TECH</v>
      </c>
      <c r="AD336" s="144" t="str">
        <f t="shared" ref="AD336" si="157">N$11</f>
        <v>ADM</v>
      </c>
      <c r="AE336" s="144" t="str">
        <f t="shared" ref="AE336" si="158">O$11</f>
        <v>UD1</v>
      </c>
      <c r="AF336" s="144" t="str">
        <f t="shared" ref="AF336" si="159">P$11</f>
        <v>UD2</v>
      </c>
      <c r="AG336" s="140"/>
      <c r="AH336" s="140"/>
      <c r="AI336" s="140"/>
      <c r="AJ336" s="140"/>
      <c r="AK336" s="140"/>
      <c r="AL336" s="140"/>
      <c r="AM336" s="140"/>
      <c r="AN336" s="140"/>
      <c r="AO336" s="140"/>
      <c r="AP336" s="140"/>
      <c r="AQ336" s="140"/>
      <c r="AR336" s="140"/>
      <c r="AS336" s="140"/>
      <c r="AT336" s="140"/>
      <c r="AU336" s="140"/>
      <c r="AV336" s="140"/>
      <c r="AW336" s="140"/>
      <c r="AX336" s="140"/>
      <c r="AY336" s="140"/>
    </row>
    <row r="337" spans="1:51" s="3" customFormat="1" x14ac:dyDescent="0.25">
      <c r="A337" s="221"/>
      <c r="B337" s="514"/>
      <c r="C337" s="514"/>
      <c r="D337" s="514"/>
      <c r="E337" s="514"/>
      <c r="F337" s="515"/>
      <c r="G337" s="65"/>
      <c r="H337" s="65"/>
      <c r="I337" s="65"/>
      <c r="J337" s="65"/>
      <c r="K337" s="65"/>
      <c r="L337" s="65"/>
      <c r="M337" s="65"/>
      <c r="N337" s="65"/>
      <c r="O337" s="65"/>
      <c r="P337" s="110"/>
      <c r="Q337" s="136">
        <f t="shared" ref="Q337:Q343" si="160">SUM(G337:P337)</f>
        <v>0</v>
      </c>
      <c r="R337" s="430"/>
      <c r="S337" s="431"/>
      <c r="T337" s="142"/>
      <c r="U337" s="140"/>
      <c r="V337" s="140"/>
      <c r="W337" s="146">
        <f>G336*'SRC Rates'!$F$25</f>
        <v>0</v>
      </c>
      <c r="X337" s="146">
        <f>H336*'SRC Rates'!$F$31</f>
        <v>0</v>
      </c>
      <c r="Y337" s="381">
        <f>I336*'SRC Rates'!$F$45</f>
        <v>0</v>
      </c>
      <c r="Z337" s="381">
        <f>J336*'SRC Rates'!$F$59</f>
        <v>0</v>
      </c>
      <c r="AA337" s="381">
        <f>K336*'SRC Rates'!$F$73</f>
        <v>0</v>
      </c>
      <c r="AB337" s="381">
        <f>L336*'SRC Rates'!$F$87</f>
        <v>0</v>
      </c>
      <c r="AC337" s="381">
        <f>M336*'SRC Rates'!$F$101</f>
        <v>0</v>
      </c>
      <c r="AD337" s="381">
        <f>N336*'SRC Rates'!$F$115</f>
        <v>0</v>
      </c>
      <c r="AE337" s="381">
        <f>O336*'SRC Rates'!$F$129</f>
        <v>0</v>
      </c>
      <c r="AF337" s="381">
        <f>P336*'SRC Rates'!$F$143</f>
        <v>0</v>
      </c>
      <c r="AG337" s="140"/>
      <c r="AH337" s="140"/>
      <c r="AI337" s="140"/>
      <c r="AJ337" s="140"/>
      <c r="AK337" s="140"/>
      <c r="AL337" s="140"/>
      <c r="AM337" s="140"/>
      <c r="AN337" s="140"/>
      <c r="AO337" s="140"/>
      <c r="AP337" s="140"/>
      <c r="AQ337" s="140"/>
      <c r="AR337" s="140"/>
      <c r="AS337" s="140"/>
      <c r="AT337" s="140"/>
      <c r="AU337" s="140"/>
      <c r="AV337" s="140"/>
      <c r="AW337" s="140"/>
      <c r="AX337" s="140"/>
      <c r="AY337" s="140"/>
    </row>
    <row r="338" spans="1:51" s="3" customFormat="1" ht="15" customHeight="1" x14ac:dyDescent="0.25">
      <c r="A338" s="221"/>
      <c r="B338" s="514"/>
      <c r="C338" s="514"/>
      <c r="D338" s="514"/>
      <c r="E338" s="514"/>
      <c r="F338" s="515"/>
      <c r="G338" s="65"/>
      <c r="H338" s="65"/>
      <c r="I338" s="65"/>
      <c r="J338" s="65"/>
      <c r="K338" s="65"/>
      <c r="L338" s="65"/>
      <c r="M338" s="65"/>
      <c r="N338" s="65"/>
      <c r="O338" s="65"/>
      <c r="P338" s="110"/>
      <c r="Q338" s="136">
        <f t="shared" si="160"/>
        <v>0</v>
      </c>
      <c r="R338" s="432"/>
      <c r="S338" s="433"/>
      <c r="T338" s="142"/>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row>
    <row r="339" spans="1:51" s="3" customFormat="1" ht="15" customHeight="1" x14ac:dyDescent="0.25">
      <c r="A339" s="221"/>
      <c r="B339" s="514"/>
      <c r="C339" s="514"/>
      <c r="D339" s="514"/>
      <c r="E339" s="514"/>
      <c r="F339" s="515"/>
      <c r="G339" s="65"/>
      <c r="H339" s="65"/>
      <c r="I339" s="65"/>
      <c r="J339" s="65"/>
      <c r="K339" s="65"/>
      <c r="L339" s="65"/>
      <c r="M339" s="65"/>
      <c r="N339" s="65"/>
      <c r="O339" s="65"/>
      <c r="P339" s="110"/>
      <c r="Q339" s="137">
        <f t="shared" si="160"/>
        <v>0</v>
      </c>
      <c r="R339" s="432"/>
      <c r="S339" s="433"/>
      <c r="T339" s="142"/>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row>
    <row r="340" spans="1:51" s="3" customFormat="1" ht="15" customHeight="1" x14ac:dyDescent="0.25">
      <c r="A340" s="221"/>
      <c r="B340" s="514"/>
      <c r="C340" s="514"/>
      <c r="D340" s="514"/>
      <c r="E340" s="514"/>
      <c r="F340" s="515"/>
      <c r="G340" s="65"/>
      <c r="H340" s="65"/>
      <c r="I340" s="65"/>
      <c r="J340" s="65"/>
      <c r="K340" s="65"/>
      <c r="L340" s="65"/>
      <c r="M340" s="65"/>
      <c r="N340" s="65"/>
      <c r="O340" s="65"/>
      <c r="P340" s="110"/>
      <c r="Q340" s="136">
        <f t="shared" si="160"/>
        <v>0</v>
      </c>
      <c r="R340" s="432"/>
      <c r="S340" s="433"/>
      <c r="T340" s="142"/>
      <c r="U340" s="140"/>
      <c r="V340" s="140"/>
      <c r="W340" s="140"/>
      <c r="X340" s="140"/>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row>
    <row r="341" spans="1:51" s="3" customFormat="1" ht="15" customHeight="1" x14ac:dyDescent="0.25">
      <c r="A341" s="221"/>
      <c r="B341" s="514"/>
      <c r="C341" s="514"/>
      <c r="D341" s="514"/>
      <c r="E341" s="514"/>
      <c r="F341" s="515"/>
      <c r="G341" s="65"/>
      <c r="H341" s="65"/>
      <c r="I341" s="65"/>
      <c r="J341" s="65"/>
      <c r="K341" s="65"/>
      <c r="L341" s="65"/>
      <c r="M341" s="65"/>
      <c r="N341" s="65"/>
      <c r="O341" s="65"/>
      <c r="P341" s="110"/>
      <c r="Q341" s="137">
        <f t="shared" si="160"/>
        <v>0</v>
      </c>
      <c r="R341" s="432"/>
      <c r="S341" s="433"/>
      <c r="T341" s="142"/>
      <c r="U341" s="140"/>
      <c r="V341" s="140"/>
      <c r="W341" s="140"/>
      <c r="X341" s="140"/>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row>
    <row r="342" spans="1:51" s="3" customFormat="1" ht="15" customHeight="1" x14ac:dyDescent="0.25">
      <c r="A342" s="221"/>
      <c r="B342" s="514"/>
      <c r="C342" s="514"/>
      <c r="D342" s="514"/>
      <c r="E342" s="514"/>
      <c r="F342" s="515"/>
      <c r="G342" s="65"/>
      <c r="H342" s="65"/>
      <c r="I342" s="65"/>
      <c r="J342" s="65"/>
      <c r="K342" s="65"/>
      <c r="L342" s="65"/>
      <c r="M342" s="65"/>
      <c r="N342" s="65"/>
      <c r="O342" s="65"/>
      <c r="P342" s="110"/>
      <c r="Q342" s="136">
        <f t="shared" si="160"/>
        <v>0</v>
      </c>
      <c r="R342" s="432"/>
      <c r="S342" s="433"/>
      <c r="T342" s="142"/>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row>
    <row r="343" spans="1:51" s="3" customFormat="1" x14ac:dyDescent="0.25">
      <c r="A343" s="220"/>
      <c r="B343" s="514"/>
      <c r="C343" s="514"/>
      <c r="D343" s="514"/>
      <c r="E343" s="514"/>
      <c r="F343" s="515"/>
      <c r="G343" s="65"/>
      <c r="H343" s="65"/>
      <c r="I343" s="65"/>
      <c r="J343" s="65"/>
      <c r="K343" s="65"/>
      <c r="L343" s="65"/>
      <c r="M343" s="65"/>
      <c r="N343" s="65"/>
      <c r="O343" s="65"/>
      <c r="P343" s="110"/>
      <c r="Q343" s="136">
        <f t="shared" si="160"/>
        <v>0</v>
      </c>
      <c r="R343" s="432"/>
      <c r="S343" s="433"/>
      <c r="T343" s="142"/>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row>
    <row r="344" spans="1:51" s="3" customFormat="1" x14ac:dyDescent="0.25">
      <c r="A344" s="220"/>
      <c r="B344" s="514"/>
      <c r="C344" s="514"/>
      <c r="D344" s="514"/>
      <c r="E344" s="514"/>
      <c r="F344" s="515"/>
      <c r="G344" s="65"/>
      <c r="H344" s="65"/>
      <c r="I344" s="65"/>
      <c r="J344" s="65"/>
      <c r="K344" s="65"/>
      <c r="L344" s="65"/>
      <c r="M344" s="65"/>
      <c r="N344" s="65"/>
      <c r="O344" s="65"/>
      <c r="P344" s="110"/>
      <c r="Q344" s="137">
        <f t="shared" ref="Q344:Q353" si="161">SUM(G344:P344)</f>
        <v>0</v>
      </c>
      <c r="R344" s="432"/>
      <c r="S344" s="433"/>
      <c r="T344" s="142"/>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row>
    <row r="345" spans="1:51" s="3" customFormat="1" x14ac:dyDescent="0.25">
      <c r="A345" s="220"/>
      <c r="B345" s="514"/>
      <c r="C345" s="514"/>
      <c r="D345" s="514"/>
      <c r="E345" s="514"/>
      <c r="F345" s="515"/>
      <c r="G345" s="65"/>
      <c r="H345" s="65"/>
      <c r="I345" s="65"/>
      <c r="J345" s="65"/>
      <c r="K345" s="65"/>
      <c r="L345" s="65"/>
      <c r="M345" s="65"/>
      <c r="N345" s="65"/>
      <c r="O345" s="65"/>
      <c r="P345" s="110"/>
      <c r="Q345" s="136">
        <f t="shared" si="161"/>
        <v>0</v>
      </c>
      <c r="R345" s="432"/>
      <c r="S345" s="433"/>
      <c r="T345" s="142"/>
      <c r="U345" s="140"/>
      <c r="V345" s="140"/>
      <c r="W345" s="140"/>
      <c r="X345" s="140"/>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row>
    <row r="346" spans="1:51" s="3" customFormat="1" x14ac:dyDescent="0.25">
      <c r="A346" s="220"/>
      <c r="B346" s="514"/>
      <c r="C346" s="514"/>
      <c r="D346" s="514"/>
      <c r="E346" s="514"/>
      <c r="F346" s="515"/>
      <c r="G346" s="65"/>
      <c r="H346" s="65"/>
      <c r="I346" s="65"/>
      <c r="J346" s="65"/>
      <c r="K346" s="65"/>
      <c r="L346" s="65"/>
      <c r="M346" s="65"/>
      <c r="N346" s="65"/>
      <c r="O346" s="65"/>
      <c r="P346" s="110"/>
      <c r="Q346" s="137">
        <f t="shared" si="161"/>
        <v>0</v>
      </c>
      <c r="R346" s="432"/>
      <c r="S346" s="433"/>
      <c r="T346" s="142"/>
      <c r="U346" s="140"/>
      <c r="V346" s="140"/>
      <c r="W346" s="140"/>
      <c r="X346" s="140"/>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row>
    <row r="347" spans="1:51" s="3" customFormat="1" x14ac:dyDescent="0.25">
      <c r="A347" s="220"/>
      <c r="B347" s="514"/>
      <c r="C347" s="514"/>
      <c r="D347" s="514"/>
      <c r="E347" s="514"/>
      <c r="F347" s="515"/>
      <c r="G347" s="65"/>
      <c r="H347" s="65"/>
      <c r="I347" s="65"/>
      <c r="J347" s="65"/>
      <c r="K347" s="65"/>
      <c r="L347" s="65"/>
      <c r="M347" s="65"/>
      <c r="N347" s="65"/>
      <c r="O347" s="65"/>
      <c r="P347" s="110"/>
      <c r="Q347" s="136">
        <f t="shared" si="161"/>
        <v>0</v>
      </c>
      <c r="R347" s="432"/>
      <c r="S347" s="433"/>
      <c r="T347" s="142"/>
      <c r="U347" s="140"/>
      <c r="V347" s="140"/>
      <c r="W347" s="140"/>
      <c r="X347" s="140"/>
      <c r="Y347" s="140"/>
      <c r="Z347" s="140"/>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row>
    <row r="348" spans="1:51" s="3" customFormat="1" x14ac:dyDescent="0.25">
      <c r="A348" s="220"/>
      <c r="B348" s="514"/>
      <c r="C348" s="514"/>
      <c r="D348" s="514"/>
      <c r="E348" s="514"/>
      <c r="F348" s="515"/>
      <c r="G348" s="65"/>
      <c r="H348" s="65"/>
      <c r="I348" s="65"/>
      <c r="J348" s="65"/>
      <c r="K348" s="65"/>
      <c r="L348" s="65"/>
      <c r="M348" s="65"/>
      <c r="N348" s="65"/>
      <c r="O348" s="65"/>
      <c r="P348" s="110"/>
      <c r="Q348" s="136">
        <f t="shared" si="161"/>
        <v>0</v>
      </c>
      <c r="R348" s="432"/>
      <c r="S348" s="433"/>
      <c r="T348" s="142"/>
      <c r="U348" s="140"/>
      <c r="V348" s="140"/>
      <c r="W348" s="140"/>
      <c r="X348" s="140"/>
      <c r="Y348" s="140"/>
      <c r="Z348" s="140"/>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row>
    <row r="349" spans="1:51" s="3" customFormat="1" x14ac:dyDescent="0.25">
      <c r="A349" s="220"/>
      <c r="B349" s="514"/>
      <c r="C349" s="514"/>
      <c r="D349" s="514"/>
      <c r="E349" s="514"/>
      <c r="F349" s="515"/>
      <c r="G349" s="65"/>
      <c r="H349" s="65"/>
      <c r="I349" s="65"/>
      <c r="J349" s="65"/>
      <c r="K349" s="65"/>
      <c r="L349" s="65"/>
      <c r="M349" s="65"/>
      <c r="N349" s="65"/>
      <c r="O349" s="65"/>
      <c r="P349" s="110"/>
      <c r="Q349" s="137">
        <f t="shared" si="161"/>
        <v>0</v>
      </c>
      <c r="R349" s="432"/>
      <c r="S349" s="433"/>
      <c r="T349" s="142"/>
      <c r="U349" s="140"/>
      <c r="V349" s="140"/>
      <c r="W349" s="140"/>
      <c r="X349" s="140"/>
      <c r="Y349" s="140"/>
      <c r="Z349" s="140"/>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row>
    <row r="350" spans="1:51" s="3" customFormat="1" x14ac:dyDescent="0.25">
      <c r="A350" s="220"/>
      <c r="B350" s="514"/>
      <c r="C350" s="514"/>
      <c r="D350" s="514"/>
      <c r="E350" s="514"/>
      <c r="F350" s="515"/>
      <c r="G350" s="65"/>
      <c r="H350" s="65"/>
      <c r="I350" s="65"/>
      <c r="J350" s="65"/>
      <c r="K350" s="65"/>
      <c r="L350" s="65"/>
      <c r="M350" s="65"/>
      <c r="N350" s="65"/>
      <c r="O350" s="65"/>
      <c r="P350" s="110"/>
      <c r="Q350" s="136">
        <f t="shared" si="161"/>
        <v>0</v>
      </c>
      <c r="R350" s="432"/>
      <c r="S350" s="433"/>
      <c r="T350" s="142"/>
      <c r="U350" s="140"/>
      <c r="V350" s="140"/>
      <c r="W350" s="140"/>
      <c r="X350" s="140"/>
      <c r="Y350" s="140"/>
      <c r="Z350" s="14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row>
    <row r="351" spans="1:51" s="3" customFormat="1" x14ac:dyDescent="0.25">
      <c r="A351" s="220"/>
      <c r="B351" s="514"/>
      <c r="C351" s="514"/>
      <c r="D351" s="514"/>
      <c r="E351" s="514"/>
      <c r="F351" s="515"/>
      <c r="G351" s="65"/>
      <c r="H351" s="65"/>
      <c r="I351" s="65"/>
      <c r="J351" s="65"/>
      <c r="K351" s="65"/>
      <c r="L351" s="65"/>
      <c r="M351" s="65"/>
      <c r="N351" s="65"/>
      <c r="O351" s="65"/>
      <c r="P351" s="110"/>
      <c r="Q351" s="137">
        <f t="shared" si="161"/>
        <v>0</v>
      </c>
      <c r="R351" s="432"/>
      <c r="S351" s="433"/>
      <c r="T351" s="142"/>
      <c r="U351" s="140"/>
      <c r="V351" s="140"/>
      <c r="W351" s="140"/>
      <c r="X351" s="140"/>
      <c r="Y351" s="140"/>
      <c r="Z351" s="140"/>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row>
    <row r="352" spans="1:51" s="3" customFormat="1" x14ac:dyDescent="0.25">
      <c r="A352" s="220"/>
      <c r="B352" s="514"/>
      <c r="C352" s="514"/>
      <c r="D352" s="514"/>
      <c r="E352" s="514"/>
      <c r="F352" s="515"/>
      <c r="G352" s="65"/>
      <c r="H352" s="65"/>
      <c r="I352" s="65"/>
      <c r="J352" s="65"/>
      <c r="K352" s="65"/>
      <c r="L352" s="65"/>
      <c r="M352" s="65"/>
      <c r="N352" s="65"/>
      <c r="O352" s="65"/>
      <c r="P352" s="110"/>
      <c r="Q352" s="136">
        <f t="shared" si="161"/>
        <v>0</v>
      </c>
      <c r="R352" s="432"/>
      <c r="S352" s="433"/>
      <c r="T352" s="142"/>
      <c r="U352" s="140"/>
      <c r="V352" s="140"/>
      <c r="W352" s="140"/>
      <c r="X352" s="140"/>
      <c r="Y352" s="140"/>
      <c r="Z352" s="140"/>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row>
    <row r="353" spans="1:51" s="3" customFormat="1" x14ac:dyDescent="0.25">
      <c r="A353" s="220"/>
      <c r="B353" s="514"/>
      <c r="C353" s="514"/>
      <c r="D353" s="514"/>
      <c r="E353" s="514"/>
      <c r="F353" s="515"/>
      <c r="G353" s="65"/>
      <c r="H353" s="65"/>
      <c r="I353" s="65"/>
      <c r="J353" s="65"/>
      <c r="K353" s="65"/>
      <c r="L353" s="65"/>
      <c r="M353" s="65"/>
      <c r="N353" s="65"/>
      <c r="O353" s="65"/>
      <c r="P353" s="110"/>
      <c r="Q353" s="136">
        <f t="shared" si="161"/>
        <v>0</v>
      </c>
      <c r="R353" s="432"/>
      <c r="S353" s="433"/>
      <c r="T353" s="142"/>
      <c r="U353" s="140"/>
      <c r="V353" s="140"/>
      <c r="W353" s="140"/>
      <c r="X353" s="140"/>
      <c r="Y353" s="140"/>
      <c r="Z353" s="140"/>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row>
    <row r="354" spans="1:51" s="3" customFormat="1" x14ac:dyDescent="0.25">
      <c r="A354" s="220"/>
      <c r="B354" s="514"/>
      <c r="C354" s="514"/>
      <c r="D354" s="514"/>
      <c r="E354" s="514"/>
      <c r="F354" s="515"/>
      <c r="G354" s="65"/>
      <c r="H354" s="65"/>
      <c r="I354" s="65"/>
      <c r="J354" s="65"/>
      <c r="K354" s="65"/>
      <c r="L354" s="65"/>
      <c r="M354" s="65"/>
      <c r="N354" s="65"/>
      <c r="O354" s="65"/>
      <c r="P354" s="110"/>
      <c r="Q354" s="137">
        <f t="shared" ref="Q354:Q371" si="162">SUM(G354:P354)</f>
        <v>0</v>
      </c>
      <c r="R354" s="432"/>
      <c r="S354" s="433"/>
      <c r="T354" s="142"/>
      <c r="U354" s="140"/>
      <c r="V354" s="140"/>
      <c r="W354" s="140"/>
      <c r="X354" s="140"/>
      <c r="Y354" s="140"/>
      <c r="Z354" s="140"/>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row>
    <row r="355" spans="1:51" s="3" customFormat="1" x14ac:dyDescent="0.25">
      <c r="A355" s="220"/>
      <c r="B355" s="514"/>
      <c r="C355" s="514"/>
      <c r="D355" s="514"/>
      <c r="E355" s="514"/>
      <c r="F355" s="515"/>
      <c r="G355" s="65"/>
      <c r="H355" s="65"/>
      <c r="I355" s="65"/>
      <c r="J355" s="65"/>
      <c r="K355" s="65"/>
      <c r="L355" s="65"/>
      <c r="M355" s="65"/>
      <c r="N355" s="65"/>
      <c r="O355" s="65"/>
      <c r="P355" s="110"/>
      <c r="Q355" s="136">
        <f t="shared" si="162"/>
        <v>0</v>
      </c>
      <c r="R355" s="432"/>
      <c r="S355" s="433"/>
      <c r="T355" s="142"/>
      <c r="U355" s="140"/>
      <c r="V355" s="140"/>
      <c r="W355" s="140"/>
      <c r="X355" s="140"/>
      <c r="Y355" s="140"/>
      <c r="Z355" s="140"/>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row>
    <row r="356" spans="1:51" s="3" customFormat="1" x14ac:dyDescent="0.25">
      <c r="A356" s="220"/>
      <c r="B356" s="514"/>
      <c r="C356" s="514"/>
      <c r="D356" s="514"/>
      <c r="E356" s="514"/>
      <c r="F356" s="515"/>
      <c r="G356" s="65"/>
      <c r="H356" s="65"/>
      <c r="I356" s="65"/>
      <c r="J356" s="65"/>
      <c r="K356" s="65"/>
      <c r="L356" s="65"/>
      <c r="M356" s="65"/>
      <c r="N356" s="65"/>
      <c r="O356" s="65"/>
      <c r="P356" s="110"/>
      <c r="Q356" s="137">
        <f t="shared" si="162"/>
        <v>0</v>
      </c>
      <c r="R356" s="432"/>
      <c r="S356" s="433"/>
      <c r="T356" s="142"/>
      <c r="U356" s="140"/>
      <c r="V356" s="140"/>
      <c r="W356" s="140"/>
      <c r="X356" s="140"/>
      <c r="Y356" s="140"/>
      <c r="Z356" s="140"/>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row>
    <row r="357" spans="1:51" s="3" customFormat="1" x14ac:dyDescent="0.25">
      <c r="A357" s="220"/>
      <c r="B357" s="514"/>
      <c r="C357" s="514"/>
      <c r="D357" s="514"/>
      <c r="E357" s="514"/>
      <c r="F357" s="515"/>
      <c r="G357" s="65"/>
      <c r="H357" s="65"/>
      <c r="I357" s="65"/>
      <c r="J357" s="65"/>
      <c r="K357" s="65"/>
      <c r="L357" s="65"/>
      <c r="M357" s="65"/>
      <c r="N357" s="65"/>
      <c r="O357" s="65"/>
      <c r="P357" s="110"/>
      <c r="Q357" s="136">
        <f t="shared" si="162"/>
        <v>0</v>
      </c>
      <c r="R357" s="432"/>
      <c r="S357" s="433"/>
      <c r="T357" s="142"/>
      <c r="U357" s="140"/>
      <c r="V357" s="140"/>
      <c r="W357" s="140"/>
      <c r="X357" s="140"/>
      <c r="Y357" s="140"/>
      <c r="Z357" s="140"/>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row>
    <row r="358" spans="1:51" s="3" customFormat="1" x14ac:dyDescent="0.25">
      <c r="A358" s="220"/>
      <c r="B358" s="514"/>
      <c r="C358" s="514"/>
      <c r="D358" s="514"/>
      <c r="E358" s="514"/>
      <c r="F358" s="515"/>
      <c r="G358" s="65"/>
      <c r="H358" s="65"/>
      <c r="I358" s="65"/>
      <c r="J358" s="65"/>
      <c r="K358" s="65"/>
      <c r="L358" s="65"/>
      <c r="M358" s="65"/>
      <c r="N358" s="65"/>
      <c r="O358" s="65"/>
      <c r="P358" s="110"/>
      <c r="Q358" s="136">
        <f t="shared" si="162"/>
        <v>0</v>
      </c>
      <c r="R358" s="432"/>
      <c r="S358" s="433"/>
      <c r="T358" s="142"/>
      <c r="U358" s="140"/>
      <c r="V358" s="140"/>
      <c r="W358" s="140"/>
      <c r="X358" s="140"/>
      <c r="Y358" s="140"/>
      <c r="Z358" s="140"/>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row>
    <row r="359" spans="1:51" s="3" customFormat="1" x14ac:dyDescent="0.25">
      <c r="A359" s="220"/>
      <c r="B359" s="514"/>
      <c r="C359" s="514"/>
      <c r="D359" s="514"/>
      <c r="E359" s="514"/>
      <c r="F359" s="515"/>
      <c r="G359" s="65"/>
      <c r="H359" s="65"/>
      <c r="I359" s="65"/>
      <c r="J359" s="65"/>
      <c r="K359" s="65"/>
      <c r="L359" s="65"/>
      <c r="M359" s="65"/>
      <c r="N359" s="65"/>
      <c r="O359" s="65"/>
      <c r="P359" s="110"/>
      <c r="Q359" s="137">
        <f t="shared" si="162"/>
        <v>0</v>
      </c>
      <c r="R359" s="432"/>
      <c r="S359" s="433"/>
      <c r="T359" s="142"/>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row>
    <row r="360" spans="1:51" s="3" customFormat="1" x14ac:dyDescent="0.25">
      <c r="A360" s="220"/>
      <c r="B360" s="514"/>
      <c r="C360" s="514"/>
      <c r="D360" s="514"/>
      <c r="E360" s="514"/>
      <c r="F360" s="515"/>
      <c r="G360" s="65"/>
      <c r="H360" s="65"/>
      <c r="I360" s="65"/>
      <c r="J360" s="65"/>
      <c r="K360" s="65"/>
      <c r="L360" s="65"/>
      <c r="M360" s="65"/>
      <c r="N360" s="65"/>
      <c r="O360" s="65"/>
      <c r="P360" s="110"/>
      <c r="Q360" s="136">
        <f t="shared" si="162"/>
        <v>0</v>
      </c>
      <c r="R360" s="432"/>
      <c r="S360" s="433"/>
      <c r="T360" s="142"/>
      <c r="U360" s="140"/>
      <c r="V360" s="140"/>
      <c r="W360" s="140"/>
      <c r="X360" s="140"/>
      <c r="Y360" s="140"/>
      <c r="Z360" s="14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row>
    <row r="361" spans="1:51" s="3" customFormat="1" x14ac:dyDescent="0.25">
      <c r="A361" s="220"/>
      <c r="B361" s="514"/>
      <c r="C361" s="514"/>
      <c r="D361" s="514"/>
      <c r="E361" s="514"/>
      <c r="F361" s="515"/>
      <c r="G361" s="65"/>
      <c r="H361" s="65"/>
      <c r="I361" s="65"/>
      <c r="J361" s="65"/>
      <c r="K361" s="65"/>
      <c r="L361" s="65"/>
      <c r="M361" s="65"/>
      <c r="N361" s="65"/>
      <c r="O361" s="65"/>
      <c r="P361" s="110"/>
      <c r="Q361" s="137">
        <f t="shared" si="162"/>
        <v>0</v>
      </c>
      <c r="R361" s="432"/>
      <c r="S361" s="433"/>
      <c r="T361" s="142"/>
      <c r="U361" s="140"/>
      <c r="V361" s="140"/>
      <c r="W361" s="140"/>
      <c r="X361" s="140"/>
      <c r="Y361" s="140"/>
      <c r="Z361" s="140"/>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row>
    <row r="362" spans="1:51" s="3" customFormat="1" x14ac:dyDescent="0.25">
      <c r="A362" s="220"/>
      <c r="B362" s="514"/>
      <c r="C362" s="514"/>
      <c r="D362" s="514"/>
      <c r="E362" s="514"/>
      <c r="F362" s="515"/>
      <c r="G362" s="65"/>
      <c r="H362" s="65"/>
      <c r="I362" s="65"/>
      <c r="J362" s="65"/>
      <c r="K362" s="65"/>
      <c r="L362" s="65"/>
      <c r="M362" s="65"/>
      <c r="N362" s="65"/>
      <c r="O362" s="65"/>
      <c r="P362" s="110"/>
      <c r="Q362" s="136">
        <f t="shared" si="162"/>
        <v>0</v>
      </c>
      <c r="R362" s="432"/>
      <c r="S362" s="433"/>
      <c r="T362" s="142"/>
      <c r="U362" s="140"/>
      <c r="V362" s="140"/>
      <c r="W362" s="140"/>
      <c r="X362" s="140"/>
      <c r="Y362" s="140"/>
      <c r="Z362" s="140"/>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row>
    <row r="363" spans="1:51" s="3" customFormat="1" x14ac:dyDescent="0.25">
      <c r="A363" s="220"/>
      <c r="B363" s="514"/>
      <c r="C363" s="514"/>
      <c r="D363" s="514"/>
      <c r="E363" s="514"/>
      <c r="F363" s="515"/>
      <c r="G363" s="65"/>
      <c r="H363" s="65"/>
      <c r="I363" s="65"/>
      <c r="J363" s="65"/>
      <c r="K363" s="65"/>
      <c r="L363" s="65"/>
      <c r="M363" s="65"/>
      <c r="N363" s="65"/>
      <c r="O363" s="65"/>
      <c r="P363" s="110"/>
      <c r="Q363" s="136">
        <f t="shared" si="162"/>
        <v>0</v>
      </c>
      <c r="R363" s="432"/>
      <c r="S363" s="433"/>
      <c r="T363" s="142"/>
      <c r="U363" s="140"/>
      <c r="V363" s="140"/>
      <c r="W363" s="140"/>
      <c r="X363" s="140"/>
      <c r="Y363" s="140"/>
      <c r="Z363" s="140"/>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row>
    <row r="364" spans="1:51" s="3" customFormat="1" x14ac:dyDescent="0.25">
      <c r="A364" s="220"/>
      <c r="B364" s="514"/>
      <c r="C364" s="514"/>
      <c r="D364" s="514"/>
      <c r="E364" s="514"/>
      <c r="F364" s="515"/>
      <c r="G364" s="65"/>
      <c r="H364" s="65"/>
      <c r="I364" s="65"/>
      <c r="J364" s="65"/>
      <c r="K364" s="65"/>
      <c r="L364" s="65"/>
      <c r="M364" s="65"/>
      <c r="N364" s="65"/>
      <c r="O364" s="65"/>
      <c r="P364" s="110"/>
      <c r="Q364" s="137">
        <f t="shared" si="162"/>
        <v>0</v>
      </c>
      <c r="R364" s="432"/>
      <c r="S364" s="433"/>
      <c r="T364" s="142"/>
      <c r="U364" s="140"/>
      <c r="V364" s="140"/>
      <c r="W364" s="140"/>
      <c r="X364" s="140"/>
      <c r="Y364" s="140"/>
      <c r="Z364" s="140"/>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row>
    <row r="365" spans="1:51" s="3" customFormat="1" x14ac:dyDescent="0.25">
      <c r="A365" s="220"/>
      <c r="B365" s="514"/>
      <c r="C365" s="514"/>
      <c r="D365" s="514"/>
      <c r="E365" s="514"/>
      <c r="F365" s="515"/>
      <c r="G365" s="65"/>
      <c r="H365" s="65"/>
      <c r="I365" s="65"/>
      <c r="J365" s="65"/>
      <c r="K365" s="65"/>
      <c r="L365" s="65"/>
      <c r="M365" s="65"/>
      <c r="N365" s="65"/>
      <c r="O365" s="65"/>
      <c r="P365" s="110"/>
      <c r="Q365" s="136">
        <f t="shared" si="162"/>
        <v>0</v>
      </c>
      <c r="R365" s="432"/>
      <c r="S365" s="433"/>
      <c r="T365" s="142"/>
      <c r="U365" s="140"/>
      <c r="V365" s="140"/>
      <c r="W365" s="140"/>
      <c r="X365" s="140"/>
      <c r="Y365" s="140"/>
      <c r="Z365" s="140"/>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row>
    <row r="366" spans="1:51" s="3" customFormat="1" x14ac:dyDescent="0.25">
      <c r="A366" s="220"/>
      <c r="B366" s="514"/>
      <c r="C366" s="514"/>
      <c r="D366" s="514"/>
      <c r="E366" s="514"/>
      <c r="F366" s="515"/>
      <c r="G366" s="65"/>
      <c r="H366" s="65"/>
      <c r="I366" s="65"/>
      <c r="J366" s="65"/>
      <c r="K366" s="65"/>
      <c r="L366" s="65"/>
      <c r="M366" s="65"/>
      <c r="N366" s="65"/>
      <c r="O366" s="65"/>
      <c r="P366" s="110"/>
      <c r="Q366" s="137">
        <f t="shared" si="162"/>
        <v>0</v>
      </c>
      <c r="R366" s="432"/>
      <c r="S366" s="433"/>
      <c r="T366" s="142"/>
      <c r="U366" s="140"/>
      <c r="V366" s="140"/>
      <c r="W366" s="140"/>
      <c r="X366" s="140"/>
      <c r="Y366" s="140"/>
      <c r="Z366" s="140"/>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row>
    <row r="367" spans="1:51" s="3" customFormat="1" x14ac:dyDescent="0.25">
      <c r="A367" s="220"/>
      <c r="B367" s="514"/>
      <c r="C367" s="514"/>
      <c r="D367" s="514"/>
      <c r="E367" s="514"/>
      <c r="F367" s="515"/>
      <c r="G367" s="65"/>
      <c r="H367" s="65"/>
      <c r="I367" s="65"/>
      <c r="J367" s="65"/>
      <c r="K367" s="65"/>
      <c r="L367" s="65"/>
      <c r="M367" s="65"/>
      <c r="N367" s="65"/>
      <c r="O367" s="65"/>
      <c r="P367" s="110"/>
      <c r="Q367" s="136">
        <f t="shared" si="162"/>
        <v>0</v>
      </c>
      <c r="R367" s="432"/>
      <c r="S367" s="433"/>
      <c r="T367" s="142"/>
      <c r="U367" s="140"/>
      <c r="V367" s="140"/>
      <c r="W367" s="140"/>
      <c r="X367" s="140"/>
      <c r="Y367" s="140"/>
      <c r="Z367" s="140"/>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row>
    <row r="368" spans="1:51" s="3" customFormat="1" x14ac:dyDescent="0.25">
      <c r="A368" s="220"/>
      <c r="B368" s="514"/>
      <c r="C368" s="514"/>
      <c r="D368" s="514"/>
      <c r="E368" s="514"/>
      <c r="F368" s="515"/>
      <c r="G368" s="65"/>
      <c r="H368" s="65"/>
      <c r="I368" s="65"/>
      <c r="J368" s="65"/>
      <c r="K368" s="65"/>
      <c r="L368" s="65"/>
      <c r="M368" s="65"/>
      <c r="N368" s="65"/>
      <c r="O368" s="65"/>
      <c r="P368" s="110"/>
      <c r="Q368" s="137">
        <f t="shared" si="162"/>
        <v>0</v>
      </c>
      <c r="R368" s="432"/>
      <c r="S368" s="433"/>
      <c r="T368" s="142"/>
      <c r="U368" s="140"/>
      <c r="V368" s="140"/>
      <c r="W368" s="140"/>
      <c r="X368" s="140"/>
      <c r="Y368" s="140"/>
      <c r="Z368" s="140"/>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row>
    <row r="369" spans="1:51" s="3" customFormat="1" x14ac:dyDescent="0.25">
      <c r="A369" s="220"/>
      <c r="B369" s="514"/>
      <c r="C369" s="514"/>
      <c r="D369" s="514"/>
      <c r="E369" s="514"/>
      <c r="F369" s="515"/>
      <c r="G369" s="65"/>
      <c r="H369" s="65"/>
      <c r="I369" s="65"/>
      <c r="J369" s="65"/>
      <c r="K369" s="65"/>
      <c r="L369" s="65"/>
      <c r="M369" s="65"/>
      <c r="N369" s="65"/>
      <c r="O369" s="65"/>
      <c r="P369" s="110"/>
      <c r="Q369" s="136">
        <f t="shared" si="162"/>
        <v>0</v>
      </c>
      <c r="R369" s="432"/>
      <c r="S369" s="433"/>
      <c r="T369" s="142"/>
      <c r="U369" s="140"/>
      <c r="V369" s="140"/>
      <c r="W369" s="140"/>
      <c r="X369" s="140"/>
      <c r="Y369" s="140"/>
      <c r="Z369" s="140"/>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row>
    <row r="370" spans="1:51" s="3" customFormat="1" x14ac:dyDescent="0.25">
      <c r="A370" s="220"/>
      <c r="B370" s="514"/>
      <c r="C370" s="514"/>
      <c r="D370" s="514"/>
      <c r="E370" s="514"/>
      <c r="F370" s="515"/>
      <c r="G370" s="65"/>
      <c r="H370" s="65"/>
      <c r="I370" s="65"/>
      <c r="J370" s="65"/>
      <c r="K370" s="65"/>
      <c r="L370" s="65"/>
      <c r="M370" s="65"/>
      <c r="N370" s="65"/>
      <c r="O370" s="65"/>
      <c r="P370" s="110"/>
      <c r="Q370" s="137">
        <f t="shared" si="162"/>
        <v>0</v>
      </c>
      <c r="R370" s="432"/>
      <c r="S370" s="433"/>
      <c r="T370" s="142"/>
      <c r="U370" s="140"/>
      <c r="V370" s="140"/>
      <c r="W370" s="140"/>
      <c r="X370" s="140"/>
      <c r="Y370" s="140"/>
      <c r="Z370" s="14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row>
    <row r="371" spans="1:51" s="3" customFormat="1" ht="15.6" thickBot="1" x14ac:dyDescent="0.3">
      <c r="A371" s="223"/>
      <c r="B371" s="516"/>
      <c r="C371" s="516"/>
      <c r="D371" s="516"/>
      <c r="E371" s="516"/>
      <c r="F371" s="517"/>
      <c r="G371" s="163"/>
      <c r="H371" s="163"/>
      <c r="I371" s="163"/>
      <c r="J371" s="163"/>
      <c r="K371" s="163"/>
      <c r="L371" s="163"/>
      <c r="M371" s="163"/>
      <c r="N371" s="163"/>
      <c r="O371" s="163"/>
      <c r="P371" s="164"/>
      <c r="Q371" s="137">
        <f t="shared" si="162"/>
        <v>0</v>
      </c>
      <c r="R371" s="434"/>
      <c r="S371" s="435"/>
      <c r="T371" s="142"/>
      <c r="U371" s="140"/>
      <c r="V371" s="140"/>
      <c r="W371" s="140"/>
      <c r="X371" s="140"/>
      <c r="Y371" s="140"/>
      <c r="Z371" s="140"/>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row>
    <row r="372" spans="1:51" s="3" customFormat="1" ht="15" customHeight="1" thickBot="1" x14ac:dyDescent="0.3">
      <c r="A372" s="518" t="s">
        <v>148</v>
      </c>
      <c r="B372" s="519"/>
      <c r="C372" s="519"/>
      <c r="D372" s="519"/>
      <c r="E372" s="519"/>
      <c r="F372" s="520"/>
      <c r="G372" s="108">
        <f>ROUND(SUM(G373:G407),2)</f>
        <v>0</v>
      </c>
      <c r="H372" s="108">
        <f t="shared" ref="H372:P372" si="163">ROUND(SUM(H373:H407),2)</f>
        <v>0</v>
      </c>
      <c r="I372" s="108">
        <f t="shared" si="163"/>
        <v>0</v>
      </c>
      <c r="J372" s="108">
        <f t="shared" si="163"/>
        <v>0</v>
      </c>
      <c r="K372" s="108">
        <f t="shared" si="163"/>
        <v>0</v>
      </c>
      <c r="L372" s="108">
        <f t="shared" si="163"/>
        <v>0</v>
      </c>
      <c r="M372" s="108">
        <f t="shared" si="163"/>
        <v>0</v>
      </c>
      <c r="N372" s="108">
        <f t="shared" si="163"/>
        <v>0</v>
      </c>
      <c r="O372" s="108">
        <f t="shared" si="163"/>
        <v>0</v>
      </c>
      <c r="P372" s="108">
        <f t="shared" si="163"/>
        <v>0</v>
      </c>
      <c r="Q372" s="63">
        <f>SUM(G372:P372)</f>
        <v>0</v>
      </c>
      <c r="R372" s="428"/>
      <c r="S372" s="429">
        <f>SUM(S373:S407)</f>
        <v>0</v>
      </c>
      <c r="T372" s="142"/>
      <c r="U372" s="140"/>
      <c r="V372" s="149">
        <f>SUM(W373:AF373)</f>
        <v>0</v>
      </c>
      <c r="W372" s="144" t="str">
        <f>G$11</f>
        <v>PR</v>
      </c>
      <c r="X372" s="144" t="str">
        <f t="shared" ref="X372" si="164">H$11</f>
        <v>PM</v>
      </c>
      <c r="Y372" s="144" t="str">
        <f t="shared" ref="Y372" si="165">I$11</f>
        <v>SENG</v>
      </c>
      <c r="Z372" s="144" t="str">
        <f t="shared" ref="Z372" si="166">J$11</f>
        <v>ENG</v>
      </c>
      <c r="AA372" s="144" t="str">
        <f t="shared" ref="AA372" si="167">K$11</f>
        <v>SDES</v>
      </c>
      <c r="AB372" s="144" t="str">
        <f t="shared" ref="AB372" si="168">L$11</f>
        <v>DES</v>
      </c>
      <c r="AC372" s="144" t="str">
        <f t="shared" ref="AC372" si="169">M$11</f>
        <v>TECH</v>
      </c>
      <c r="AD372" s="144" t="str">
        <f t="shared" ref="AD372" si="170">N$11</f>
        <v>ADM</v>
      </c>
      <c r="AE372" s="144" t="str">
        <f t="shared" ref="AE372" si="171">O$11</f>
        <v>UD1</v>
      </c>
      <c r="AF372" s="144" t="str">
        <f t="shared" ref="AF372" si="172">P$11</f>
        <v>UD2</v>
      </c>
      <c r="AG372" s="140"/>
      <c r="AH372" s="140"/>
      <c r="AI372" s="140"/>
      <c r="AJ372" s="140"/>
      <c r="AK372" s="140"/>
      <c r="AL372" s="140"/>
      <c r="AM372" s="140"/>
      <c r="AN372" s="140"/>
      <c r="AO372" s="140"/>
      <c r="AP372" s="140"/>
      <c r="AQ372" s="140"/>
      <c r="AR372" s="140"/>
      <c r="AS372" s="140"/>
      <c r="AT372" s="140"/>
      <c r="AU372" s="140"/>
      <c r="AV372" s="140"/>
      <c r="AW372" s="140"/>
      <c r="AX372" s="140"/>
      <c r="AY372" s="140"/>
    </row>
    <row r="373" spans="1:51" s="3" customFormat="1" x14ac:dyDescent="0.25">
      <c r="A373" s="221"/>
      <c r="B373" s="514"/>
      <c r="C373" s="514"/>
      <c r="D373" s="514"/>
      <c r="E373" s="514"/>
      <c r="F373" s="515"/>
      <c r="G373" s="65"/>
      <c r="H373" s="65"/>
      <c r="I373" s="65"/>
      <c r="J373" s="65"/>
      <c r="K373" s="65"/>
      <c r="L373" s="65"/>
      <c r="M373" s="65"/>
      <c r="N373" s="65"/>
      <c r="O373" s="65"/>
      <c r="P373" s="110"/>
      <c r="Q373" s="136">
        <f t="shared" ref="Q373:Q379" si="173">SUM(G373:P373)</f>
        <v>0</v>
      </c>
      <c r="R373" s="430"/>
      <c r="S373" s="431"/>
      <c r="T373" s="142"/>
      <c r="U373" s="140"/>
      <c r="V373" s="140"/>
      <c r="W373" s="146">
        <f>G372*'SRC Rates'!$F$25</f>
        <v>0</v>
      </c>
      <c r="X373" s="146">
        <f>H372*'SRC Rates'!$F$31</f>
        <v>0</v>
      </c>
      <c r="Y373" s="381">
        <f>I372*'SRC Rates'!$F$45</f>
        <v>0</v>
      </c>
      <c r="Z373" s="381">
        <f>J372*'SRC Rates'!$F$59</f>
        <v>0</v>
      </c>
      <c r="AA373" s="381">
        <f>K372*'SRC Rates'!$F$73</f>
        <v>0</v>
      </c>
      <c r="AB373" s="381">
        <f>L372*'SRC Rates'!$F$87</f>
        <v>0</v>
      </c>
      <c r="AC373" s="381">
        <f>M372*'SRC Rates'!$F$101</f>
        <v>0</v>
      </c>
      <c r="AD373" s="381">
        <f>N372*'SRC Rates'!$F$115</f>
        <v>0</v>
      </c>
      <c r="AE373" s="381">
        <f>O372*'SRC Rates'!$F$129</f>
        <v>0</v>
      </c>
      <c r="AF373" s="381">
        <f>P372*'SRC Rates'!$F$143</f>
        <v>0</v>
      </c>
      <c r="AG373" s="140"/>
      <c r="AH373" s="140"/>
      <c r="AI373" s="140"/>
      <c r="AJ373" s="140"/>
      <c r="AK373" s="140"/>
      <c r="AL373" s="140"/>
      <c r="AM373" s="140"/>
      <c r="AN373" s="140"/>
      <c r="AO373" s="140"/>
      <c r="AP373" s="140"/>
      <c r="AQ373" s="140"/>
      <c r="AR373" s="140"/>
      <c r="AS373" s="140"/>
      <c r="AT373" s="140"/>
      <c r="AU373" s="140"/>
      <c r="AV373" s="140"/>
      <c r="AW373" s="140"/>
      <c r="AX373" s="140"/>
      <c r="AY373" s="140"/>
    </row>
    <row r="374" spans="1:51" s="3" customFormat="1" ht="15" customHeight="1" x14ac:dyDescent="0.25">
      <c r="A374" s="221"/>
      <c r="B374" s="514"/>
      <c r="C374" s="514"/>
      <c r="D374" s="514"/>
      <c r="E374" s="514"/>
      <c r="F374" s="515"/>
      <c r="G374" s="65"/>
      <c r="H374" s="65"/>
      <c r="I374" s="65"/>
      <c r="J374" s="65"/>
      <c r="K374" s="65"/>
      <c r="L374" s="65"/>
      <c r="M374" s="65"/>
      <c r="N374" s="65"/>
      <c r="O374" s="65"/>
      <c r="P374" s="110"/>
      <c r="Q374" s="136">
        <f t="shared" si="173"/>
        <v>0</v>
      </c>
      <c r="R374" s="432"/>
      <c r="S374" s="433"/>
      <c r="T374" s="142"/>
      <c r="U374" s="140"/>
      <c r="V374" s="140"/>
      <c r="W374" s="140"/>
      <c r="X374" s="140"/>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row>
    <row r="375" spans="1:51" s="3" customFormat="1" ht="15" customHeight="1" x14ac:dyDescent="0.25">
      <c r="A375" s="221"/>
      <c r="B375" s="514"/>
      <c r="C375" s="514"/>
      <c r="D375" s="514"/>
      <c r="E375" s="514"/>
      <c r="F375" s="515"/>
      <c r="G375" s="65"/>
      <c r="H375" s="65"/>
      <c r="I375" s="65"/>
      <c r="J375" s="65"/>
      <c r="K375" s="65"/>
      <c r="L375" s="65"/>
      <c r="M375" s="65"/>
      <c r="N375" s="65"/>
      <c r="O375" s="65"/>
      <c r="P375" s="110"/>
      <c r="Q375" s="137">
        <f t="shared" si="173"/>
        <v>0</v>
      </c>
      <c r="R375" s="432"/>
      <c r="S375" s="433"/>
      <c r="T375" s="142"/>
      <c r="U375" s="140"/>
      <c r="V375" s="140"/>
      <c r="W375" s="140"/>
      <c r="X375" s="140"/>
      <c r="Y375" s="140"/>
      <c r="Z375" s="140"/>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row>
    <row r="376" spans="1:51" s="3" customFormat="1" ht="15" customHeight="1" x14ac:dyDescent="0.25">
      <c r="A376" s="221"/>
      <c r="B376" s="514"/>
      <c r="C376" s="514"/>
      <c r="D376" s="514"/>
      <c r="E376" s="514"/>
      <c r="F376" s="515"/>
      <c r="G376" s="65"/>
      <c r="H376" s="65"/>
      <c r="I376" s="65"/>
      <c r="J376" s="65"/>
      <c r="K376" s="65"/>
      <c r="L376" s="65"/>
      <c r="M376" s="65"/>
      <c r="N376" s="65"/>
      <c r="O376" s="65"/>
      <c r="P376" s="110"/>
      <c r="Q376" s="136">
        <f t="shared" si="173"/>
        <v>0</v>
      </c>
      <c r="R376" s="432"/>
      <c r="S376" s="433"/>
      <c r="T376" s="142"/>
      <c r="U376" s="140"/>
      <c r="V376" s="140"/>
      <c r="W376" s="140"/>
      <c r="X376" s="140"/>
      <c r="Y376" s="140"/>
      <c r="Z376" s="140"/>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row>
    <row r="377" spans="1:51" s="3" customFormat="1" ht="15" customHeight="1" x14ac:dyDescent="0.25">
      <c r="A377" s="221"/>
      <c r="B377" s="514"/>
      <c r="C377" s="514"/>
      <c r="D377" s="514"/>
      <c r="E377" s="514"/>
      <c r="F377" s="515"/>
      <c r="G377" s="65"/>
      <c r="H377" s="65"/>
      <c r="I377" s="65"/>
      <c r="J377" s="65"/>
      <c r="K377" s="65"/>
      <c r="L377" s="65"/>
      <c r="M377" s="65"/>
      <c r="N377" s="65"/>
      <c r="O377" s="65"/>
      <c r="P377" s="110"/>
      <c r="Q377" s="137">
        <f t="shared" si="173"/>
        <v>0</v>
      </c>
      <c r="R377" s="432"/>
      <c r="S377" s="433"/>
      <c r="T377" s="142"/>
      <c r="U377" s="140"/>
      <c r="V377" s="140"/>
      <c r="W377" s="140"/>
      <c r="X377" s="140"/>
      <c r="Y377" s="140"/>
      <c r="Z377" s="140"/>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row>
    <row r="378" spans="1:51" s="3" customFormat="1" ht="15" customHeight="1" x14ac:dyDescent="0.25">
      <c r="A378" s="221"/>
      <c r="B378" s="514"/>
      <c r="C378" s="514"/>
      <c r="D378" s="514"/>
      <c r="E378" s="514"/>
      <c r="F378" s="515"/>
      <c r="G378" s="65"/>
      <c r="H378" s="65"/>
      <c r="I378" s="65"/>
      <c r="J378" s="65"/>
      <c r="K378" s="65"/>
      <c r="L378" s="65"/>
      <c r="M378" s="65"/>
      <c r="N378" s="65"/>
      <c r="O378" s="65"/>
      <c r="P378" s="110"/>
      <c r="Q378" s="136">
        <f t="shared" si="173"/>
        <v>0</v>
      </c>
      <c r="R378" s="432"/>
      <c r="S378" s="433"/>
      <c r="T378" s="142"/>
      <c r="U378" s="140"/>
      <c r="V378" s="140"/>
      <c r="W378" s="140"/>
      <c r="X378" s="140"/>
      <c r="Y378" s="140"/>
      <c r="Z378" s="140"/>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row>
    <row r="379" spans="1:51" s="3" customFormat="1" x14ac:dyDescent="0.25">
      <c r="A379" s="220"/>
      <c r="B379" s="514"/>
      <c r="C379" s="514"/>
      <c r="D379" s="514"/>
      <c r="E379" s="514"/>
      <c r="F379" s="515"/>
      <c r="G379" s="65"/>
      <c r="H379" s="65"/>
      <c r="I379" s="65"/>
      <c r="J379" s="65"/>
      <c r="K379" s="65"/>
      <c r="L379" s="65"/>
      <c r="M379" s="65"/>
      <c r="N379" s="65"/>
      <c r="O379" s="65"/>
      <c r="P379" s="110"/>
      <c r="Q379" s="136">
        <f t="shared" si="173"/>
        <v>0</v>
      </c>
      <c r="R379" s="432"/>
      <c r="S379" s="433"/>
      <c r="T379" s="142"/>
      <c r="U379" s="140"/>
      <c r="V379" s="140"/>
      <c r="W379" s="140"/>
      <c r="X379" s="140"/>
      <c r="Y379" s="140"/>
      <c r="Z379" s="140"/>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row>
    <row r="380" spans="1:51" s="3" customFormat="1" x14ac:dyDescent="0.25">
      <c r="A380" s="220"/>
      <c r="B380" s="514"/>
      <c r="C380" s="514"/>
      <c r="D380" s="514"/>
      <c r="E380" s="514"/>
      <c r="F380" s="515"/>
      <c r="G380" s="65"/>
      <c r="H380" s="65"/>
      <c r="I380" s="65"/>
      <c r="J380" s="65"/>
      <c r="K380" s="65"/>
      <c r="L380" s="65"/>
      <c r="M380" s="65"/>
      <c r="N380" s="65"/>
      <c r="O380" s="65"/>
      <c r="P380" s="110"/>
      <c r="Q380" s="137">
        <f t="shared" ref="Q380:Q389" si="174">SUM(G380:P380)</f>
        <v>0</v>
      </c>
      <c r="R380" s="432"/>
      <c r="S380" s="433"/>
      <c r="T380" s="142"/>
      <c r="U380" s="140"/>
      <c r="V380" s="140"/>
      <c r="W380" s="140"/>
      <c r="X380" s="140"/>
      <c r="Y380" s="140"/>
      <c r="Z380" s="14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row>
    <row r="381" spans="1:51" s="3" customFormat="1" x14ac:dyDescent="0.25">
      <c r="A381" s="220"/>
      <c r="B381" s="514"/>
      <c r="C381" s="514"/>
      <c r="D381" s="514"/>
      <c r="E381" s="514"/>
      <c r="F381" s="515"/>
      <c r="G381" s="65"/>
      <c r="H381" s="65"/>
      <c r="I381" s="65"/>
      <c r="J381" s="65"/>
      <c r="K381" s="65"/>
      <c r="L381" s="65"/>
      <c r="M381" s="65"/>
      <c r="N381" s="65"/>
      <c r="O381" s="65"/>
      <c r="P381" s="110"/>
      <c r="Q381" s="136">
        <f t="shared" si="174"/>
        <v>0</v>
      </c>
      <c r="R381" s="432"/>
      <c r="S381" s="433"/>
      <c r="T381" s="142"/>
      <c r="U381" s="140"/>
      <c r="V381" s="140"/>
      <c r="W381" s="140"/>
      <c r="X381" s="140"/>
      <c r="Y381" s="140"/>
      <c r="Z381" s="140"/>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row>
    <row r="382" spans="1:51" s="3" customFormat="1" x14ac:dyDescent="0.25">
      <c r="A382" s="220"/>
      <c r="B382" s="514"/>
      <c r="C382" s="514"/>
      <c r="D382" s="514"/>
      <c r="E382" s="514"/>
      <c r="F382" s="515"/>
      <c r="G382" s="65"/>
      <c r="H382" s="65"/>
      <c r="I382" s="65"/>
      <c r="J382" s="65"/>
      <c r="K382" s="65"/>
      <c r="L382" s="65"/>
      <c r="M382" s="65"/>
      <c r="N382" s="65"/>
      <c r="O382" s="65"/>
      <c r="P382" s="110"/>
      <c r="Q382" s="137">
        <f t="shared" si="174"/>
        <v>0</v>
      </c>
      <c r="R382" s="432"/>
      <c r="S382" s="433"/>
      <c r="T382" s="142"/>
      <c r="U382" s="140"/>
      <c r="V382" s="140"/>
      <c r="W382" s="140"/>
      <c r="X382" s="140"/>
      <c r="Y382" s="140"/>
      <c r="Z382" s="140"/>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row>
    <row r="383" spans="1:51" s="3" customFormat="1" x14ac:dyDescent="0.25">
      <c r="A383" s="220"/>
      <c r="B383" s="514"/>
      <c r="C383" s="514"/>
      <c r="D383" s="514"/>
      <c r="E383" s="514"/>
      <c r="F383" s="515"/>
      <c r="G383" s="65"/>
      <c r="H383" s="65"/>
      <c r="I383" s="65"/>
      <c r="J383" s="65"/>
      <c r="K383" s="65"/>
      <c r="L383" s="65"/>
      <c r="M383" s="65"/>
      <c r="N383" s="65"/>
      <c r="O383" s="65"/>
      <c r="P383" s="110"/>
      <c r="Q383" s="136">
        <f t="shared" si="174"/>
        <v>0</v>
      </c>
      <c r="R383" s="432"/>
      <c r="S383" s="433"/>
      <c r="T383" s="142"/>
      <c r="U383" s="140"/>
      <c r="V383" s="140"/>
      <c r="W383" s="140"/>
      <c r="X383" s="140"/>
      <c r="Y383" s="140"/>
      <c r="Z383" s="140"/>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row>
    <row r="384" spans="1:51" s="3" customFormat="1" x14ac:dyDescent="0.25">
      <c r="A384" s="220"/>
      <c r="B384" s="514"/>
      <c r="C384" s="514"/>
      <c r="D384" s="514"/>
      <c r="E384" s="514"/>
      <c r="F384" s="515"/>
      <c r="G384" s="65"/>
      <c r="H384" s="65"/>
      <c r="I384" s="65"/>
      <c r="J384" s="65"/>
      <c r="K384" s="65"/>
      <c r="L384" s="65"/>
      <c r="M384" s="65"/>
      <c r="N384" s="65"/>
      <c r="O384" s="65"/>
      <c r="P384" s="110"/>
      <c r="Q384" s="136">
        <f t="shared" si="174"/>
        <v>0</v>
      </c>
      <c r="R384" s="432"/>
      <c r="S384" s="433"/>
      <c r="T384" s="142"/>
      <c r="U384" s="140"/>
      <c r="V384" s="140"/>
      <c r="W384" s="140"/>
      <c r="X384" s="140"/>
      <c r="Y384" s="140"/>
      <c r="Z384" s="140"/>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row>
    <row r="385" spans="1:51" s="3" customFormat="1" x14ac:dyDescent="0.25">
      <c r="A385" s="220"/>
      <c r="B385" s="514"/>
      <c r="C385" s="514"/>
      <c r="D385" s="514"/>
      <c r="E385" s="514"/>
      <c r="F385" s="515"/>
      <c r="G385" s="65"/>
      <c r="H385" s="65"/>
      <c r="I385" s="65"/>
      <c r="J385" s="65"/>
      <c r="K385" s="65"/>
      <c r="L385" s="65"/>
      <c r="M385" s="65"/>
      <c r="N385" s="65"/>
      <c r="O385" s="65"/>
      <c r="P385" s="110"/>
      <c r="Q385" s="137">
        <f t="shared" si="174"/>
        <v>0</v>
      </c>
      <c r="R385" s="432"/>
      <c r="S385" s="433"/>
      <c r="T385" s="142"/>
      <c r="U385" s="140"/>
      <c r="V385" s="140"/>
      <c r="W385" s="140"/>
      <c r="X385" s="140"/>
      <c r="Y385" s="140"/>
      <c r="Z385" s="140"/>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row>
    <row r="386" spans="1:51" s="3" customFormat="1" x14ac:dyDescent="0.25">
      <c r="A386" s="220"/>
      <c r="B386" s="514"/>
      <c r="C386" s="514"/>
      <c r="D386" s="514"/>
      <c r="E386" s="514"/>
      <c r="F386" s="515"/>
      <c r="G386" s="65"/>
      <c r="H386" s="65"/>
      <c r="I386" s="65"/>
      <c r="J386" s="65"/>
      <c r="K386" s="65"/>
      <c r="L386" s="65"/>
      <c r="M386" s="65"/>
      <c r="N386" s="65"/>
      <c r="O386" s="65"/>
      <c r="P386" s="110"/>
      <c r="Q386" s="136">
        <f t="shared" si="174"/>
        <v>0</v>
      </c>
      <c r="R386" s="432"/>
      <c r="S386" s="433"/>
      <c r="T386" s="142"/>
      <c r="U386" s="140"/>
      <c r="V386" s="140"/>
      <c r="W386" s="140"/>
      <c r="X386" s="140"/>
      <c r="Y386" s="140"/>
      <c r="Z386" s="140"/>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row>
    <row r="387" spans="1:51" s="3" customFormat="1" x14ac:dyDescent="0.25">
      <c r="A387" s="220"/>
      <c r="B387" s="514"/>
      <c r="C387" s="514"/>
      <c r="D387" s="514"/>
      <c r="E387" s="514"/>
      <c r="F387" s="515"/>
      <c r="G387" s="65"/>
      <c r="H387" s="65"/>
      <c r="I387" s="65"/>
      <c r="J387" s="65"/>
      <c r="K387" s="65"/>
      <c r="L387" s="65"/>
      <c r="M387" s="65"/>
      <c r="N387" s="65"/>
      <c r="O387" s="65"/>
      <c r="P387" s="110"/>
      <c r="Q387" s="137">
        <f t="shared" si="174"/>
        <v>0</v>
      </c>
      <c r="R387" s="432"/>
      <c r="S387" s="433"/>
      <c r="T387" s="142"/>
      <c r="U387" s="140"/>
      <c r="V387" s="140"/>
      <c r="W387" s="140"/>
      <c r="X387" s="140"/>
      <c r="Y387" s="140"/>
      <c r="Z387" s="140"/>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row>
    <row r="388" spans="1:51" s="3" customFormat="1" x14ac:dyDescent="0.25">
      <c r="A388" s="220"/>
      <c r="B388" s="514"/>
      <c r="C388" s="514"/>
      <c r="D388" s="514"/>
      <c r="E388" s="514"/>
      <c r="F388" s="515"/>
      <c r="G388" s="65"/>
      <c r="H388" s="65"/>
      <c r="I388" s="65"/>
      <c r="J388" s="65"/>
      <c r="K388" s="65"/>
      <c r="L388" s="65"/>
      <c r="M388" s="65"/>
      <c r="N388" s="65"/>
      <c r="O388" s="65"/>
      <c r="P388" s="110"/>
      <c r="Q388" s="136">
        <f t="shared" si="174"/>
        <v>0</v>
      </c>
      <c r="R388" s="432"/>
      <c r="S388" s="433"/>
      <c r="T388" s="142"/>
      <c r="U388" s="140"/>
      <c r="V388" s="140"/>
      <c r="W388" s="140"/>
      <c r="X388" s="140"/>
      <c r="Y388" s="140"/>
      <c r="Z388" s="140"/>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row>
    <row r="389" spans="1:51" s="3" customFormat="1" x14ac:dyDescent="0.25">
      <c r="A389" s="220"/>
      <c r="B389" s="514"/>
      <c r="C389" s="514"/>
      <c r="D389" s="514"/>
      <c r="E389" s="514"/>
      <c r="F389" s="515"/>
      <c r="G389" s="65"/>
      <c r="H389" s="65"/>
      <c r="I389" s="65"/>
      <c r="J389" s="65"/>
      <c r="K389" s="65"/>
      <c r="L389" s="65"/>
      <c r="M389" s="65"/>
      <c r="N389" s="65"/>
      <c r="O389" s="65"/>
      <c r="P389" s="110"/>
      <c r="Q389" s="136">
        <f t="shared" si="174"/>
        <v>0</v>
      </c>
      <c r="R389" s="432"/>
      <c r="S389" s="433"/>
      <c r="T389" s="142"/>
      <c r="U389" s="140"/>
      <c r="V389" s="140"/>
      <c r="W389" s="140"/>
      <c r="X389" s="140"/>
      <c r="Y389" s="140"/>
      <c r="Z389" s="140"/>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row>
    <row r="390" spans="1:51" s="3" customFormat="1" x14ac:dyDescent="0.25">
      <c r="A390" s="220"/>
      <c r="B390" s="514"/>
      <c r="C390" s="514"/>
      <c r="D390" s="514"/>
      <c r="E390" s="514"/>
      <c r="F390" s="515"/>
      <c r="G390" s="65"/>
      <c r="H390" s="65"/>
      <c r="I390" s="65"/>
      <c r="J390" s="65"/>
      <c r="K390" s="65"/>
      <c r="L390" s="65"/>
      <c r="M390" s="65"/>
      <c r="N390" s="65"/>
      <c r="O390" s="65"/>
      <c r="P390" s="110"/>
      <c r="Q390" s="137">
        <f t="shared" ref="Q390:Q407" si="175">SUM(G390:P390)</f>
        <v>0</v>
      </c>
      <c r="R390" s="432"/>
      <c r="S390" s="433"/>
      <c r="T390" s="142"/>
      <c r="U390" s="140"/>
      <c r="V390" s="140"/>
      <c r="W390" s="140"/>
      <c r="X390" s="140"/>
      <c r="Y390" s="140"/>
      <c r="Z390" s="14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row>
    <row r="391" spans="1:51" s="3" customFormat="1" x14ac:dyDescent="0.25">
      <c r="A391" s="220"/>
      <c r="B391" s="514"/>
      <c r="C391" s="514"/>
      <c r="D391" s="514"/>
      <c r="E391" s="514"/>
      <c r="F391" s="515"/>
      <c r="G391" s="65"/>
      <c r="H391" s="65"/>
      <c r="I391" s="65"/>
      <c r="J391" s="65"/>
      <c r="K391" s="65"/>
      <c r="L391" s="65"/>
      <c r="M391" s="65"/>
      <c r="N391" s="65"/>
      <c r="O391" s="65"/>
      <c r="P391" s="110"/>
      <c r="Q391" s="136">
        <f t="shared" si="175"/>
        <v>0</v>
      </c>
      <c r="R391" s="432"/>
      <c r="S391" s="433"/>
      <c r="T391" s="142"/>
      <c r="U391" s="140"/>
      <c r="V391" s="140"/>
      <c r="W391" s="140"/>
      <c r="X391" s="140"/>
      <c r="Y391" s="140"/>
      <c r="Z391" s="140"/>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row>
    <row r="392" spans="1:51" s="3" customFormat="1" x14ac:dyDescent="0.25">
      <c r="A392" s="220"/>
      <c r="B392" s="514"/>
      <c r="C392" s="514"/>
      <c r="D392" s="514"/>
      <c r="E392" s="514"/>
      <c r="F392" s="515"/>
      <c r="G392" s="65"/>
      <c r="H392" s="65"/>
      <c r="I392" s="65"/>
      <c r="J392" s="65"/>
      <c r="K392" s="65"/>
      <c r="L392" s="65"/>
      <c r="M392" s="65"/>
      <c r="N392" s="65"/>
      <c r="O392" s="65"/>
      <c r="P392" s="110"/>
      <c r="Q392" s="137">
        <f t="shared" si="175"/>
        <v>0</v>
      </c>
      <c r="R392" s="432"/>
      <c r="S392" s="433"/>
      <c r="T392" s="142"/>
      <c r="U392" s="140"/>
      <c r="V392" s="140"/>
      <c r="W392" s="140"/>
      <c r="X392" s="140"/>
      <c r="Y392" s="140"/>
      <c r="Z392" s="140"/>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row>
    <row r="393" spans="1:51" s="3" customFormat="1" x14ac:dyDescent="0.25">
      <c r="A393" s="220"/>
      <c r="B393" s="514"/>
      <c r="C393" s="514"/>
      <c r="D393" s="514"/>
      <c r="E393" s="514"/>
      <c r="F393" s="515"/>
      <c r="G393" s="65"/>
      <c r="H393" s="65"/>
      <c r="I393" s="65"/>
      <c r="J393" s="65"/>
      <c r="K393" s="65"/>
      <c r="L393" s="65"/>
      <c r="M393" s="65"/>
      <c r="N393" s="65"/>
      <c r="O393" s="65"/>
      <c r="P393" s="110"/>
      <c r="Q393" s="136">
        <f t="shared" si="175"/>
        <v>0</v>
      </c>
      <c r="R393" s="432"/>
      <c r="S393" s="433"/>
      <c r="T393" s="142"/>
      <c r="U393" s="140"/>
      <c r="V393" s="140"/>
      <c r="W393" s="140"/>
      <c r="X393" s="140"/>
      <c r="Y393" s="140"/>
      <c r="Z393" s="140"/>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row>
    <row r="394" spans="1:51" s="3" customFormat="1" x14ac:dyDescent="0.25">
      <c r="A394" s="220"/>
      <c r="B394" s="514"/>
      <c r="C394" s="514"/>
      <c r="D394" s="514"/>
      <c r="E394" s="514"/>
      <c r="F394" s="515"/>
      <c r="G394" s="65"/>
      <c r="H394" s="65"/>
      <c r="I394" s="65"/>
      <c r="J394" s="65"/>
      <c r="K394" s="65"/>
      <c r="L394" s="65"/>
      <c r="M394" s="65"/>
      <c r="N394" s="65"/>
      <c r="O394" s="65"/>
      <c r="P394" s="110"/>
      <c r="Q394" s="136">
        <f t="shared" si="175"/>
        <v>0</v>
      </c>
      <c r="R394" s="432"/>
      <c r="S394" s="433"/>
      <c r="T394" s="142"/>
      <c r="U394" s="140"/>
      <c r="V394" s="140"/>
      <c r="W394" s="140"/>
      <c r="X394" s="140"/>
      <c r="Y394" s="140"/>
      <c r="Z394" s="140"/>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row>
    <row r="395" spans="1:51" s="3" customFormat="1" x14ac:dyDescent="0.25">
      <c r="A395" s="220"/>
      <c r="B395" s="514"/>
      <c r="C395" s="514"/>
      <c r="D395" s="514"/>
      <c r="E395" s="514"/>
      <c r="F395" s="515"/>
      <c r="G395" s="65"/>
      <c r="H395" s="65"/>
      <c r="I395" s="65"/>
      <c r="J395" s="65"/>
      <c r="K395" s="65"/>
      <c r="L395" s="65"/>
      <c r="M395" s="65"/>
      <c r="N395" s="65"/>
      <c r="O395" s="65"/>
      <c r="P395" s="110"/>
      <c r="Q395" s="137">
        <f t="shared" si="175"/>
        <v>0</v>
      </c>
      <c r="R395" s="432"/>
      <c r="S395" s="433"/>
      <c r="T395" s="142"/>
      <c r="U395" s="140"/>
      <c r="V395" s="140"/>
      <c r="W395" s="140"/>
      <c r="X395" s="140"/>
      <c r="Y395" s="140"/>
      <c r="Z395" s="140"/>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row>
    <row r="396" spans="1:51" s="3" customFormat="1" x14ac:dyDescent="0.25">
      <c r="A396" s="220"/>
      <c r="B396" s="514"/>
      <c r="C396" s="514"/>
      <c r="D396" s="514"/>
      <c r="E396" s="514"/>
      <c r="F396" s="515"/>
      <c r="G396" s="65"/>
      <c r="H396" s="65"/>
      <c r="I396" s="65"/>
      <c r="J396" s="65"/>
      <c r="K396" s="65"/>
      <c r="L396" s="65"/>
      <c r="M396" s="65"/>
      <c r="N396" s="65"/>
      <c r="O396" s="65"/>
      <c r="P396" s="110"/>
      <c r="Q396" s="136">
        <f t="shared" si="175"/>
        <v>0</v>
      </c>
      <c r="R396" s="432"/>
      <c r="S396" s="433"/>
      <c r="T396" s="142"/>
      <c r="U396" s="140"/>
      <c r="V396" s="140"/>
      <c r="W396" s="140"/>
      <c r="X396" s="140"/>
      <c r="Y396" s="140"/>
      <c r="Z396" s="140"/>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row>
    <row r="397" spans="1:51" s="3" customFormat="1" x14ac:dyDescent="0.25">
      <c r="A397" s="220"/>
      <c r="B397" s="514"/>
      <c r="C397" s="514"/>
      <c r="D397" s="514"/>
      <c r="E397" s="514"/>
      <c r="F397" s="515"/>
      <c r="G397" s="65"/>
      <c r="H397" s="65"/>
      <c r="I397" s="65"/>
      <c r="J397" s="65"/>
      <c r="K397" s="65"/>
      <c r="L397" s="65"/>
      <c r="M397" s="65"/>
      <c r="N397" s="65"/>
      <c r="O397" s="65"/>
      <c r="P397" s="110"/>
      <c r="Q397" s="137">
        <f t="shared" si="175"/>
        <v>0</v>
      </c>
      <c r="R397" s="432"/>
      <c r="S397" s="433"/>
      <c r="T397" s="142"/>
      <c r="U397" s="140"/>
      <c r="V397" s="140"/>
      <c r="W397" s="140"/>
      <c r="X397" s="140"/>
      <c r="Y397" s="140"/>
      <c r="Z397" s="140"/>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row>
    <row r="398" spans="1:51" s="3" customFormat="1" x14ac:dyDescent="0.25">
      <c r="A398" s="220"/>
      <c r="B398" s="514"/>
      <c r="C398" s="514"/>
      <c r="D398" s="514"/>
      <c r="E398" s="514"/>
      <c r="F398" s="515"/>
      <c r="G398" s="65"/>
      <c r="H398" s="65"/>
      <c r="I398" s="65"/>
      <c r="J398" s="65"/>
      <c r="K398" s="65"/>
      <c r="L398" s="65"/>
      <c r="M398" s="65"/>
      <c r="N398" s="65"/>
      <c r="O398" s="65"/>
      <c r="P398" s="110"/>
      <c r="Q398" s="136">
        <f t="shared" si="175"/>
        <v>0</v>
      </c>
      <c r="R398" s="432"/>
      <c r="S398" s="433"/>
      <c r="T398" s="142"/>
      <c r="U398" s="140"/>
      <c r="V398" s="140"/>
      <c r="W398" s="140"/>
      <c r="X398" s="140"/>
      <c r="Y398" s="140"/>
      <c r="Z398" s="140"/>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row>
    <row r="399" spans="1:51" s="3" customFormat="1" x14ac:dyDescent="0.25">
      <c r="A399" s="220"/>
      <c r="B399" s="514"/>
      <c r="C399" s="514"/>
      <c r="D399" s="514"/>
      <c r="E399" s="514"/>
      <c r="F399" s="515"/>
      <c r="G399" s="65"/>
      <c r="H399" s="65"/>
      <c r="I399" s="65"/>
      <c r="J399" s="65"/>
      <c r="K399" s="65"/>
      <c r="L399" s="65"/>
      <c r="M399" s="65"/>
      <c r="N399" s="65"/>
      <c r="O399" s="65"/>
      <c r="P399" s="110"/>
      <c r="Q399" s="136">
        <f t="shared" si="175"/>
        <v>0</v>
      </c>
      <c r="R399" s="432"/>
      <c r="S399" s="433"/>
      <c r="T399" s="142"/>
      <c r="U399" s="140"/>
      <c r="V399" s="140"/>
      <c r="W399" s="140"/>
      <c r="X399" s="140"/>
      <c r="Y399" s="140"/>
      <c r="Z399" s="140"/>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row>
    <row r="400" spans="1:51" s="3" customFormat="1" x14ac:dyDescent="0.25">
      <c r="A400" s="220"/>
      <c r="B400" s="514"/>
      <c r="C400" s="514"/>
      <c r="D400" s="514"/>
      <c r="E400" s="514"/>
      <c r="F400" s="515"/>
      <c r="G400" s="65"/>
      <c r="H400" s="65"/>
      <c r="I400" s="65"/>
      <c r="J400" s="65"/>
      <c r="K400" s="65"/>
      <c r="L400" s="65"/>
      <c r="M400" s="65"/>
      <c r="N400" s="65"/>
      <c r="O400" s="65"/>
      <c r="P400" s="110"/>
      <c r="Q400" s="137">
        <f t="shared" si="175"/>
        <v>0</v>
      </c>
      <c r="R400" s="432"/>
      <c r="S400" s="433"/>
      <c r="T400" s="142"/>
      <c r="U400" s="140"/>
      <c r="V400" s="140"/>
      <c r="W400" s="140"/>
      <c r="X400" s="140"/>
      <c r="Y400" s="140"/>
      <c r="Z400" s="14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row>
    <row r="401" spans="1:51" s="3" customFormat="1" x14ac:dyDescent="0.25">
      <c r="A401" s="220"/>
      <c r="B401" s="514"/>
      <c r="C401" s="514"/>
      <c r="D401" s="514"/>
      <c r="E401" s="514"/>
      <c r="F401" s="515"/>
      <c r="G401" s="65"/>
      <c r="H401" s="65"/>
      <c r="I401" s="65"/>
      <c r="J401" s="65"/>
      <c r="K401" s="65"/>
      <c r="L401" s="65"/>
      <c r="M401" s="65"/>
      <c r="N401" s="65"/>
      <c r="O401" s="65"/>
      <c r="P401" s="110"/>
      <c r="Q401" s="136">
        <f t="shared" si="175"/>
        <v>0</v>
      </c>
      <c r="R401" s="432"/>
      <c r="S401" s="433"/>
      <c r="T401" s="142"/>
      <c r="U401" s="140"/>
      <c r="V401" s="140"/>
      <c r="W401" s="140"/>
      <c r="X401" s="140"/>
      <c r="Y401" s="140"/>
      <c r="Z401" s="140"/>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row>
    <row r="402" spans="1:51" s="3" customFormat="1" x14ac:dyDescent="0.25">
      <c r="A402" s="220"/>
      <c r="B402" s="514"/>
      <c r="C402" s="514"/>
      <c r="D402" s="514"/>
      <c r="E402" s="514"/>
      <c r="F402" s="515"/>
      <c r="G402" s="65"/>
      <c r="H402" s="65"/>
      <c r="I402" s="65"/>
      <c r="J402" s="65"/>
      <c r="K402" s="65"/>
      <c r="L402" s="65"/>
      <c r="M402" s="65"/>
      <c r="N402" s="65"/>
      <c r="O402" s="65"/>
      <c r="P402" s="110"/>
      <c r="Q402" s="137">
        <f t="shared" si="175"/>
        <v>0</v>
      </c>
      <c r="R402" s="432"/>
      <c r="S402" s="433"/>
      <c r="T402" s="142"/>
      <c r="U402" s="140"/>
      <c r="V402" s="140"/>
      <c r="W402" s="140"/>
      <c r="X402" s="140"/>
      <c r="Y402" s="140"/>
      <c r="Z402" s="140"/>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row>
    <row r="403" spans="1:51" s="3" customFormat="1" x14ac:dyDescent="0.25">
      <c r="A403" s="220"/>
      <c r="B403" s="514"/>
      <c r="C403" s="514"/>
      <c r="D403" s="514"/>
      <c r="E403" s="514"/>
      <c r="F403" s="515"/>
      <c r="G403" s="65"/>
      <c r="H403" s="65"/>
      <c r="I403" s="65"/>
      <c r="J403" s="65"/>
      <c r="K403" s="65"/>
      <c r="L403" s="65"/>
      <c r="M403" s="65"/>
      <c r="N403" s="65"/>
      <c r="O403" s="65"/>
      <c r="P403" s="110"/>
      <c r="Q403" s="136">
        <f t="shared" si="175"/>
        <v>0</v>
      </c>
      <c r="R403" s="432"/>
      <c r="S403" s="433"/>
      <c r="T403" s="142"/>
      <c r="U403" s="140"/>
      <c r="V403" s="140"/>
      <c r="W403" s="140"/>
      <c r="X403" s="140"/>
      <c r="Y403" s="140"/>
      <c r="Z403" s="140"/>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row>
    <row r="404" spans="1:51" s="3" customFormat="1" x14ac:dyDescent="0.25">
      <c r="A404" s="220"/>
      <c r="B404" s="514"/>
      <c r="C404" s="514"/>
      <c r="D404" s="514"/>
      <c r="E404" s="514"/>
      <c r="F404" s="515"/>
      <c r="G404" s="65"/>
      <c r="H404" s="65"/>
      <c r="I404" s="65"/>
      <c r="J404" s="65"/>
      <c r="K404" s="65"/>
      <c r="L404" s="65"/>
      <c r="M404" s="65"/>
      <c r="N404" s="65"/>
      <c r="O404" s="65"/>
      <c r="P404" s="110"/>
      <c r="Q404" s="137">
        <f t="shared" si="175"/>
        <v>0</v>
      </c>
      <c r="R404" s="432"/>
      <c r="S404" s="433"/>
      <c r="T404" s="142"/>
      <c r="U404" s="140"/>
      <c r="V404" s="140"/>
      <c r="W404" s="140"/>
      <c r="X404" s="140"/>
      <c r="Y404" s="140"/>
      <c r="Z404" s="140"/>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row>
    <row r="405" spans="1:51" s="3" customFormat="1" x14ac:dyDescent="0.25">
      <c r="A405" s="220"/>
      <c r="B405" s="514"/>
      <c r="C405" s="514"/>
      <c r="D405" s="514"/>
      <c r="E405" s="514"/>
      <c r="F405" s="515"/>
      <c r="G405" s="65"/>
      <c r="H405" s="65"/>
      <c r="I405" s="65"/>
      <c r="J405" s="65"/>
      <c r="K405" s="65"/>
      <c r="L405" s="65"/>
      <c r="M405" s="65"/>
      <c r="N405" s="65"/>
      <c r="O405" s="65"/>
      <c r="P405" s="110"/>
      <c r="Q405" s="136">
        <f t="shared" si="175"/>
        <v>0</v>
      </c>
      <c r="R405" s="432"/>
      <c r="S405" s="433"/>
      <c r="T405" s="142"/>
      <c r="U405" s="140"/>
      <c r="V405" s="140"/>
      <c r="W405" s="140"/>
      <c r="X405" s="140"/>
      <c r="Y405" s="140"/>
      <c r="Z405" s="140"/>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row>
    <row r="406" spans="1:51" s="3" customFormat="1" x14ac:dyDescent="0.25">
      <c r="A406" s="220"/>
      <c r="B406" s="514"/>
      <c r="C406" s="514"/>
      <c r="D406" s="514"/>
      <c r="E406" s="514"/>
      <c r="F406" s="515"/>
      <c r="G406" s="65"/>
      <c r="H406" s="65"/>
      <c r="I406" s="65"/>
      <c r="J406" s="65"/>
      <c r="K406" s="65"/>
      <c r="L406" s="65"/>
      <c r="M406" s="65"/>
      <c r="N406" s="65"/>
      <c r="O406" s="65"/>
      <c r="P406" s="110"/>
      <c r="Q406" s="137">
        <f t="shared" si="175"/>
        <v>0</v>
      </c>
      <c r="R406" s="432"/>
      <c r="S406" s="433"/>
      <c r="T406" s="142"/>
      <c r="U406" s="140"/>
      <c r="V406" s="140"/>
      <c r="W406" s="140"/>
      <c r="X406" s="140"/>
      <c r="Y406" s="140"/>
      <c r="Z406" s="140"/>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row>
    <row r="407" spans="1:51" s="3" customFormat="1" ht="15.6" thickBot="1" x14ac:dyDescent="0.3">
      <c r="A407" s="223"/>
      <c r="B407" s="516"/>
      <c r="C407" s="516"/>
      <c r="D407" s="516"/>
      <c r="E407" s="516"/>
      <c r="F407" s="517"/>
      <c r="G407" s="163"/>
      <c r="H407" s="163"/>
      <c r="I407" s="163"/>
      <c r="J407" s="163"/>
      <c r="K407" s="163"/>
      <c r="L407" s="163"/>
      <c r="M407" s="163"/>
      <c r="N407" s="163"/>
      <c r="O407" s="163"/>
      <c r="P407" s="164"/>
      <c r="Q407" s="137">
        <f t="shared" si="175"/>
        <v>0</v>
      </c>
      <c r="R407" s="434"/>
      <c r="S407" s="435"/>
      <c r="T407" s="142"/>
      <c r="U407" s="140"/>
      <c r="V407" s="140"/>
      <c r="W407" s="140"/>
      <c r="X407" s="140"/>
      <c r="Y407" s="140"/>
      <c r="Z407" s="140"/>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row>
    <row r="408" spans="1:51" s="3" customFormat="1" ht="15" customHeight="1" thickBot="1" x14ac:dyDescent="0.3">
      <c r="A408" s="518" t="s">
        <v>149</v>
      </c>
      <c r="B408" s="519"/>
      <c r="C408" s="519"/>
      <c r="D408" s="519"/>
      <c r="E408" s="519"/>
      <c r="F408" s="520"/>
      <c r="G408" s="108">
        <f t="shared" ref="G408:P408" si="176">ROUND(SUM(G409:G443),2)</f>
        <v>0</v>
      </c>
      <c r="H408" s="108">
        <f t="shared" si="176"/>
        <v>0</v>
      </c>
      <c r="I408" s="108">
        <f t="shared" si="176"/>
        <v>0</v>
      </c>
      <c r="J408" s="108">
        <f t="shared" si="176"/>
        <v>0</v>
      </c>
      <c r="K408" s="108">
        <f t="shared" si="176"/>
        <v>0</v>
      </c>
      <c r="L408" s="108">
        <f t="shared" si="176"/>
        <v>0</v>
      </c>
      <c r="M408" s="108">
        <f t="shared" si="176"/>
        <v>0</v>
      </c>
      <c r="N408" s="108">
        <f t="shared" si="176"/>
        <v>0</v>
      </c>
      <c r="O408" s="108">
        <f t="shared" si="176"/>
        <v>0</v>
      </c>
      <c r="P408" s="108">
        <f t="shared" si="176"/>
        <v>0</v>
      </c>
      <c r="Q408" s="63">
        <f>SUM(G408:P408)</f>
        <v>0</v>
      </c>
      <c r="R408" s="428"/>
      <c r="S408" s="429">
        <f>SUM(S409:S443)</f>
        <v>0</v>
      </c>
      <c r="T408" s="142"/>
      <c r="U408" s="140"/>
      <c r="V408" s="149">
        <f>SUM(W409:AF409)</f>
        <v>0</v>
      </c>
      <c r="W408" s="144" t="str">
        <f>G$11</f>
        <v>PR</v>
      </c>
      <c r="X408" s="144" t="str">
        <f t="shared" ref="X408" si="177">H$11</f>
        <v>PM</v>
      </c>
      <c r="Y408" s="144" t="str">
        <f t="shared" ref="Y408" si="178">I$11</f>
        <v>SENG</v>
      </c>
      <c r="Z408" s="144" t="str">
        <f t="shared" ref="Z408" si="179">J$11</f>
        <v>ENG</v>
      </c>
      <c r="AA408" s="144" t="str">
        <f t="shared" ref="AA408" si="180">K$11</f>
        <v>SDES</v>
      </c>
      <c r="AB408" s="144" t="str">
        <f t="shared" ref="AB408" si="181">L$11</f>
        <v>DES</v>
      </c>
      <c r="AC408" s="144" t="str">
        <f t="shared" ref="AC408" si="182">M$11</f>
        <v>TECH</v>
      </c>
      <c r="AD408" s="144" t="str">
        <f t="shared" ref="AD408" si="183">N$11</f>
        <v>ADM</v>
      </c>
      <c r="AE408" s="144" t="str">
        <f t="shared" ref="AE408" si="184">O$11</f>
        <v>UD1</v>
      </c>
      <c r="AF408" s="144" t="str">
        <f t="shared" ref="AF408" si="185">P$11</f>
        <v>UD2</v>
      </c>
      <c r="AG408" s="140"/>
      <c r="AH408" s="140"/>
      <c r="AI408" s="140"/>
      <c r="AJ408" s="140"/>
      <c r="AK408" s="140"/>
      <c r="AL408" s="140"/>
      <c r="AM408" s="140"/>
      <c r="AN408" s="140"/>
      <c r="AO408" s="140"/>
      <c r="AP408" s="140"/>
      <c r="AQ408" s="140"/>
      <c r="AR408" s="140"/>
      <c r="AS408" s="140"/>
      <c r="AT408" s="140"/>
      <c r="AU408" s="140"/>
      <c r="AV408" s="140"/>
      <c r="AW408" s="140"/>
      <c r="AX408" s="140"/>
      <c r="AY408" s="140"/>
    </row>
    <row r="409" spans="1:51" s="3" customFormat="1" x14ac:dyDescent="0.25">
      <c r="A409" s="221"/>
      <c r="B409" s="514"/>
      <c r="C409" s="514"/>
      <c r="D409" s="514"/>
      <c r="E409" s="514"/>
      <c r="F409" s="515"/>
      <c r="G409" s="65"/>
      <c r="H409" s="65"/>
      <c r="I409" s="65"/>
      <c r="J409" s="65"/>
      <c r="K409" s="65"/>
      <c r="L409" s="65"/>
      <c r="M409" s="65"/>
      <c r="N409" s="65"/>
      <c r="O409" s="65"/>
      <c r="P409" s="110"/>
      <c r="Q409" s="136">
        <f t="shared" ref="Q409:Q443" si="186">SUM(G409:P409)</f>
        <v>0</v>
      </c>
      <c r="R409" s="430"/>
      <c r="S409" s="431"/>
      <c r="T409" s="142"/>
      <c r="U409" s="140"/>
      <c r="V409" s="140"/>
      <c r="W409" s="146">
        <f>G408*'SRC Rates'!$F$25</f>
        <v>0</v>
      </c>
      <c r="X409" s="146">
        <f>H408*'SRC Rates'!$F$31</f>
        <v>0</v>
      </c>
      <c r="Y409" s="381">
        <f>I408*'SRC Rates'!$F$45</f>
        <v>0</v>
      </c>
      <c r="Z409" s="381">
        <f>J408*'SRC Rates'!$F$59</f>
        <v>0</v>
      </c>
      <c r="AA409" s="381">
        <f>K408*'SRC Rates'!$F$73</f>
        <v>0</v>
      </c>
      <c r="AB409" s="381">
        <f>L408*'SRC Rates'!$F$87</f>
        <v>0</v>
      </c>
      <c r="AC409" s="381">
        <f>M408*'SRC Rates'!$F$101</f>
        <v>0</v>
      </c>
      <c r="AD409" s="381">
        <f>N408*'SRC Rates'!$F$115</f>
        <v>0</v>
      </c>
      <c r="AE409" s="381">
        <f>O408*'SRC Rates'!$F$129</f>
        <v>0</v>
      </c>
      <c r="AF409" s="381">
        <f>P408*'SRC Rates'!$F$143</f>
        <v>0</v>
      </c>
      <c r="AG409" s="140"/>
      <c r="AH409" s="140"/>
      <c r="AI409" s="140"/>
      <c r="AJ409" s="140"/>
      <c r="AK409" s="140"/>
      <c r="AL409" s="140"/>
      <c r="AM409" s="140"/>
      <c r="AN409" s="140"/>
      <c r="AO409" s="140"/>
      <c r="AP409" s="140"/>
      <c r="AQ409" s="140"/>
      <c r="AR409" s="140"/>
      <c r="AS409" s="140"/>
      <c r="AT409" s="140"/>
      <c r="AU409" s="140"/>
      <c r="AV409" s="140"/>
      <c r="AW409" s="140"/>
      <c r="AX409" s="140"/>
      <c r="AY409" s="140"/>
    </row>
    <row r="410" spans="1:51" s="3" customFormat="1" ht="15" customHeight="1" x14ac:dyDescent="0.25">
      <c r="A410" s="221"/>
      <c r="B410" s="514"/>
      <c r="C410" s="514"/>
      <c r="D410" s="514"/>
      <c r="E410" s="514"/>
      <c r="F410" s="515"/>
      <c r="G410" s="65"/>
      <c r="H410" s="65"/>
      <c r="I410" s="65"/>
      <c r="J410" s="65"/>
      <c r="K410" s="65"/>
      <c r="L410" s="65"/>
      <c r="M410" s="65"/>
      <c r="N410" s="65"/>
      <c r="O410" s="65"/>
      <c r="P410" s="110"/>
      <c r="Q410" s="136">
        <f t="shared" si="186"/>
        <v>0</v>
      </c>
      <c r="R410" s="432"/>
      <c r="S410" s="433"/>
      <c r="T410" s="142"/>
      <c r="U410" s="140"/>
      <c r="V410" s="140"/>
      <c r="W410" s="140"/>
      <c r="X410" s="140"/>
      <c r="Y410" s="140"/>
      <c r="Z410" s="14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row>
    <row r="411" spans="1:51" s="3" customFormat="1" ht="15" customHeight="1" x14ac:dyDescent="0.25">
      <c r="A411" s="221"/>
      <c r="B411" s="514"/>
      <c r="C411" s="514"/>
      <c r="D411" s="514"/>
      <c r="E411" s="514"/>
      <c r="F411" s="515"/>
      <c r="G411" s="65"/>
      <c r="H411" s="65"/>
      <c r="I411" s="65"/>
      <c r="J411" s="65"/>
      <c r="K411" s="65"/>
      <c r="L411" s="65"/>
      <c r="M411" s="65"/>
      <c r="N411" s="65"/>
      <c r="O411" s="65"/>
      <c r="P411" s="110"/>
      <c r="Q411" s="137">
        <f t="shared" si="186"/>
        <v>0</v>
      </c>
      <c r="R411" s="432"/>
      <c r="S411" s="433"/>
      <c r="T411" s="142"/>
      <c r="U411" s="140"/>
      <c r="V411" s="140"/>
      <c r="W411" s="140"/>
      <c r="X411" s="140"/>
      <c r="Y411" s="140"/>
      <c r="Z411" s="140"/>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row>
    <row r="412" spans="1:51" s="3" customFormat="1" ht="15" customHeight="1" x14ac:dyDescent="0.25">
      <c r="A412" s="221"/>
      <c r="B412" s="514"/>
      <c r="C412" s="514"/>
      <c r="D412" s="514"/>
      <c r="E412" s="514"/>
      <c r="F412" s="515"/>
      <c r="G412" s="65"/>
      <c r="H412" s="65"/>
      <c r="I412" s="65"/>
      <c r="J412" s="65"/>
      <c r="K412" s="65"/>
      <c r="L412" s="65"/>
      <c r="M412" s="65"/>
      <c r="N412" s="65"/>
      <c r="O412" s="65"/>
      <c r="P412" s="110"/>
      <c r="Q412" s="136">
        <f t="shared" si="186"/>
        <v>0</v>
      </c>
      <c r="R412" s="432"/>
      <c r="S412" s="433"/>
      <c r="T412" s="142"/>
      <c r="U412" s="140"/>
      <c r="V412" s="140"/>
      <c r="W412" s="140"/>
      <c r="X412" s="140"/>
      <c r="Y412" s="140"/>
      <c r="Z412" s="140"/>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row>
    <row r="413" spans="1:51" s="3" customFormat="1" ht="15" customHeight="1" x14ac:dyDescent="0.25">
      <c r="A413" s="221"/>
      <c r="B413" s="514"/>
      <c r="C413" s="514"/>
      <c r="D413" s="514"/>
      <c r="E413" s="514"/>
      <c r="F413" s="515"/>
      <c r="G413" s="65"/>
      <c r="H413" s="65"/>
      <c r="I413" s="65"/>
      <c r="J413" s="65"/>
      <c r="K413" s="65"/>
      <c r="L413" s="65"/>
      <c r="M413" s="65"/>
      <c r="N413" s="65"/>
      <c r="O413" s="65"/>
      <c r="P413" s="110"/>
      <c r="Q413" s="137">
        <f t="shared" si="186"/>
        <v>0</v>
      </c>
      <c r="R413" s="432"/>
      <c r="S413" s="433"/>
      <c r="T413" s="142"/>
      <c r="U413" s="140"/>
      <c r="V413" s="140"/>
      <c r="W413" s="140"/>
      <c r="X413" s="140"/>
      <c r="Y413" s="140"/>
      <c r="Z413" s="140"/>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row>
    <row r="414" spans="1:51" s="3" customFormat="1" ht="15" customHeight="1" x14ac:dyDescent="0.25">
      <c r="A414" s="221"/>
      <c r="B414" s="514"/>
      <c r="C414" s="514"/>
      <c r="D414" s="514"/>
      <c r="E414" s="514"/>
      <c r="F414" s="515"/>
      <c r="G414" s="65"/>
      <c r="H414" s="65"/>
      <c r="I414" s="65"/>
      <c r="J414" s="65"/>
      <c r="K414" s="65"/>
      <c r="L414" s="65"/>
      <c r="M414" s="65"/>
      <c r="N414" s="65"/>
      <c r="O414" s="65"/>
      <c r="P414" s="110"/>
      <c r="Q414" s="136">
        <f t="shared" si="186"/>
        <v>0</v>
      </c>
      <c r="R414" s="432"/>
      <c r="S414" s="433"/>
      <c r="T414" s="142"/>
      <c r="U414" s="140"/>
      <c r="V414" s="140"/>
      <c r="W414" s="140"/>
      <c r="X414" s="140"/>
      <c r="Y414" s="140"/>
      <c r="Z414" s="140"/>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row>
    <row r="415" spans="1:51" s="3" customFormat="1" x14ac:dyDescent="0.25">
      <c r="A415" s="220"/>
      <c r="B415" s="514"/>
      <c r="C415" s="514"/>
      <c r="D415" s="514"/>
      <c r="E415" s="514"/>
      <c r="F415" s="515"/>
      <c r="G415" s="65"/>
      <c r="H415" s="65"/>
      <c r="I415" s="65"/>
      <c r="J415" s="65"/>
      <c r="K415" s="65"/>
      <c r="L415" s="65"/>
      <c r="M415" s="65"/>
      <c r="N415" s="65"/>
      <c r="O415" s="65"/>
      <c r="P415" s="110"/>
      <c r="Q415" s="136">
        <f t="shared" si="186"/>
        <v>0</v>
      </c>
      <c r="R415" s="432"/>
      <c r="S415" s="433"/>
      <c r="T415" s="142"/>
      <c r="U415" s="140"/>
      <c r="V415" s="140"/>
      <c r="W415" s="140"/>
      <c r="X415" s="140"/>
      <c r="Y415" s="140"/>
      <c r="Z415" s="140"/>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row>
    <row r="416" spans="1:51" s="3" customFormat="1" x14ac:dyDescent="0.25">
      <c r="A416" s="220"/>
      <c r="B416" s="514"/>
      <c r="C416" s="514"/>
      <c r="D416" s="514"/>
      <c r="E416" s="514"/>
      <c r="F416" s="515"/>
      <c r="G416" s="65"/>
      <c r="H416" s="65"/>
      <c r="I416" s="65"/>
      <c r="J416" s="65"/>
      <c r="K416" s="65"/>
      <c r="L416" s="65"/>
      <c r="M416" s="65"/>
      <c r="N416" s="65"/>
      <c r="O416" s="65"/>
      <c r="P416" s="110"/>
      <c r="Q416" s="137">
        <f t="shared" ref="Q416:Q425" si="187">SUM(G416:P416)</f>
        <v>0</v>
      </c>
      <c r="R416" s="432"/>
      <c r="S416" s="433"/>
      <c r="T416" s="142"/>
      <c r="U416" s="140"/>
      <c r="V416" s="140"/>
      <c r="W416" s="140"/>
      <c r="X416" s="140"/>
      <c r="Y416" s="140"/>
      <c r="Z416" s="140"/>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row>
    <row r="417" spans="1:51" s="3" customFormat="1" x14ac:dyDescent="0.25">
      <c r="A417" s="220"/>
      <c r="B417" s="514"/>
      <c r="C417" s="514"/>
      <c r="D417" s="514"/>
      <c r="E417" s="514"/>
      <c r="F417" s="515"/>
      <c r="G417" s="65"/>
      <c r="H417" s="65"/>
      <c r="I417" s="65"/>
      <c r="J417" s="65"/>
      <c r="K417" s="65"/>
      <c r="L417" s="65"/>
      <c r="M417" s="65"/>
      <c r="N417" s="65"/>
      <c r="O417" s="65"/>
      <c r="P417" s="110"/>
      <c r="Q417" s="136">
        <f t="shared" si="187"/>
        <v>0</v>
      </c>
      <c r="R417" s="432"/>
      <c r="S417" s="433"/>
      <c r="T417" s="142"/>
      <c r="U417" s="140"/>
      <c r="V417" s="140"/>
      <c r="W417" s="140"/>
      <c r="X417" s="140"/>
      <c r="Y417" s="140"/>
      <c r="Z417" s="140"/>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row>
    <row r="418" spans="1:51" s="3" customFormat="1" x14ac:dyDescent="0.25">
      <c r="A418" s="220"/>
      <c r="B418" s="514"/>
      <c r="C418" s="514"/>
      <c r="D418" s="514"/>
      <c r="E418" s="514"/>
      <c r="F418" s="515"/>
      <c r="G418" s="65"/>
      <c r="H418" s="65"/>
      <c r="I418" s="65"/>
      <c r="J418" s="65"/>
      <c r="K418" s="65"/>
      <c r="L418" s="65"/>
      <c r="M418" s="65"/>
      <c r="N418" s="65"/>
      <c r="O418" s="65"/>
      <c r="P418" s="110"/>
      <c r="Q418" s="137">
        <f t="shared" si="187"/>
        <v>0</v>
      </c>
      <c r="R418" s="432"/>
      <c r="S418" s="433"/>
      <c r="T418" s="142"/>
      <c r="U418" s="140"/>
      <c r="V418" s="140"/>
      <c r="W418" s="140"/>
      <c r="X418" s="140"/>
      <c r="Y418" s="140"/>
      <c r="Z418" s="140"/>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row>
    <row r="419" spans="1:51" s="3" customFormat="1" x14ac:dyDescent="0.25">
      <c r="A419" s="220"/>
      <c r="B419" s="514"/>
      <c r="C419" s="514"/>
      <c r="D419" s="514"/>
      <c r="E419" s="514"/>
      <c r="F419" s="515"/>
      <c r="G419" s="65"/>
      <c r="H419" s="65"/>
      <c r="I419" s="65"/>
      <c r="J419" s="65"/>
      <c r="K419" s="65"/>
      <c r="L419" s="65"/>
      <c r="M419" s="65"/>
      <c r="N419" s="65"/>
      <c r="O419" s="65"/>
      <c r="P419" s="110"/>
      <c r="Q419" s="136">
        <f t="shared" si="187"/>
        <v>0</v>
      </c>
      <c r="R419" s="432"/>
      <c r="S419" s="433"/>
      <c r="T419" s="142"/>
      <c r="U419" s="140"/>
      <c r="V419" s="140"/>
      <c r="W419" s="140"/>
      <c r="X419" s="140"/>
      <c r="Y419" s="140"/>
      <c r="Z419" s="140"/>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row>
    <row r="420" spans="1:51" s="3" customFormat="1" x14ac:dyDescent="0.25">
      <c r="A420" s="220"/>
      <c r="B420" s="514"/>
      <c r="C420" s="514"/>
      <c r="D420" s="514"/>
      <c r="E420" s="514"/>
      <c r="F420" s="515"/>
      <c r="G420" s="65"/>
      <c r="H420" s="65"/>
      <c r="I420" s="65"/>
      <c r="J420" s="65"/>
      <c r="K420" s="65"/>
      <c r="L420" s="65"/>
      <c r="M420" s="65"/>
      <c r="N420" s="65"/>
      <c r="O420" s="65"/>
      <c r="P420" s="110"/>
      <c r="Q420" s="136">
        <f t="shared" si="187"/>
        <v>0</v>
      </c>
      <c r="R420" s="432"/>
      <c r="S420" s="433"/>
      <c r="T420" s="142"/>
      <c r="U420" s="140"/>
      <c r="V420" s="140"/>
      <c r="W420" s="140"/>
      <c r="X420" s="140"/>
      <c r="Y420" s="140"/>
      <c r="Z420" s="14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row>
    <row r="421" spans="1:51" s="3" customFormat="1" x14ac:dyDescent="0.25">
      <c r="A421" s="220"/>
      <c r="B421" s="514"/>
      <c r="C421" s="514"/>
      <c r="D421" s="514"/>
      <c r="E421" s="514"/>
      <c r="F421" s="515"/>
      <c r="G421" s="65"/>
      <c r="H421" s="65"/>
      <c r="I421" s="65"/>
      <c r="J421" s="65"/>
      <c r="K421" s="65"/>
      <c r="L421" s="65"/>
      <c r="M421" s="65"/>
      <c r="N421" s="65"/>
      <c r="O421" s="65"/>
      <c r="P421" s="110"/>
      <c r="Q421" s="137">
        <f t="shared" si="187"/>
        <v>0</v>
      </c>
      <c r="R421" s="432"/>
      <c r="S421" s="433"/>
      <c r="T421" s="142"/>
      <c r="U421" s="140"/>
      <c r="V421" s="140"/>
      <c r="W421" s="140"/>
      <c r="X421" s="140"/>
      <c r="Y421" s="140"/>
      <c r="Z421" s="140"/>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row>
    <row r="422" spans="1:51" s="3" customFormat="1" x14ac:dyDescent="0.25">
      <c r="A422" s="220"/>
      <c r="B422" s="514"/>
      <c r="C422" s="514"/>
      <c r="D422" s="514"/>
      <c r="E422" s="514"/>
      <c r="F422" s="515"/>
      <c r="G422" s="65"/>
      <c r="H422" s="65"/>
      <c r="I422" s="65"/>
      <c r="J422" s="65"/>
      <c r="K422" s="65"/>
      <c r="L422" s="65"/>
      <c r="M422" s="65"/>
      <c r="N422" s="65"/>
      <c r="O422" s="65"/>
      <c r="P422" s="110"/>
      <c r="Q422" s="136">
        <f t="shared" si="187"/>
        <v>0</v>
      </c>
      <c r="R422" s="432"/>
      <c r="S422" s="433"/>
      <c r="T422" s="142"/>
      <c r="U422" s="140"/>
      <c r="V422" s="140"/>
      <c r="W422" s="140"/>
      <c r="X422" s="140"/>
      <c r="Y422" s="140"/>
      <c r="Z422" s="140"/>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row>
    <row r="423" spans="1:51" s="3" customFormat="1" x14ac:dyDescent="0.25">
      <c r="A423" s="220"/>
      <c r="B423" s="514"/>
      <c r="C423" s="514"/>
      <c r="D423" s="514"/>
      <c r="E423" s="514"/>
      <c r="F423" s="515"/>
      <c r="G423" s="65"/>
      <c r="H423" s="65"/>
      <c r="I423" s="65"/>
      <c r="J423" s="65"/>
      <c r="K423" s="65"/>
      <c r="L423" s="65"/>
      <c r="M423" s="65"/>
      <c r="N423" s="65"/>
      <c r="O423" s="65"/>
      <c r="P423" s="110"/>
      <c r="Q423" s="137">
        <f t="shared" si="187"/>
        <v>0</v>
      </c>
      <c r="R423" s="432"/>
      <c r="S423" s="433"/>
      <c r="T423" s="142"/>
      <c r="U423" s="140"/>
      <c r="V423" s="140"/>
      <c r="W423" s="140"/>
      <c r="X423" s="140"/>
      <c r="Y423" s="140"/>
      <c r="Z423" s="140"/>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row>
    <row r="424" spans="1:51" s="3" customFormat="1" x14ac:dyDescent="0.25">
      <c r="A424" s="220"/>
      <c r="B424" s="514"/>
      <c r="C424" s="514"/>
      <c r="D424" s="514"/>
      <c r="E424" s="514"/>
      <c r="F424" s="515"/>
      <c r="G424" s="65"/>
      <c r="H424" s="65"/>
      <c r="I424" s="65"/>
      <c r="J424" s="65"/>
      <c r="K424" s="65"/>
      <c r="L424" s="65"/>
      <c r="M424" s="65"/>
      <c r="N424" s="65"/>
      <c r="O424" s="65"/>
      <c r="P424" s="110"/>
      <c r="Q424" s="136">
        <f t="shared" si="187"/>
        <v>0</v>
      </c>
      <c r="R424" s="432"/>
      <c r="S424" s="433"/>
      <c r="T424" s="142"/>
      <c r="U424" s="140"/>
      <c r="V424" s="140"/>
      <c r="W424" s="140"/>
      <c r="X424" s="140"/>
      <c r="Y424" s="140"/>
      <c r="Z424" s="140"/>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row>
    <row r="425" spans="1:51" s="3" customFormat="1" x14ac:dyDescent="0.25">
      <c r="A425" s="220"/>
      <c r="B425" s="514"/>
      <c r="C425" s="514"/>
      <c r="D425" s="514"/>
      <c r="E425" s="514"/>
      <c r="F425" s="515"/>
      <c r="G425" s="65"/>
      <c r="H425" s="65"/>
      <c r="I425" s="65"/>
      <c r="J425" s="65"/>
      <c r="K425" s="65"/>
      <c r="L425" s="65"/>
      <c r="M425" s="65"/>
      <c r="N425" s="65"/>
      <c r="O425" s="65"/>
      <c r="P425" s="110"/>
      <c r="Q425" s="136">
        <f t="shared" si="187"/>
        <v>0</v>
      </c>
      <c r="R425" s="432"/>
      <c r="S425" s="433"/>
      <c r="T425" s="142"/>
      <c r="U425" s="140"/>
      <c r="V425" s="140"/>
      <c r="W425" s="140"/>
      <c r="X425" s="140"/>
      <c r="Y425" s="140"/>
      <c r="Z425" s="140"/>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row>
    <row r="426" spans="1:51" s="3" customFormat="1" x14ac:dyDescent="0.25">
      <c r="A426" s="220"/>
      <c r="B426" s="514"/>
      <c r="C426" s="514"/>
      <c r="D426" s="514"/>
      <c r="E426" s="514"/>
      <c r="F426" s="515"/>
      <c r="G426" s="65"/>
      <c r="H426" s="65"/>
      <c r="I426" s="65"/>
      <c r="J426" s="65"/>
      <c r="K426" s="65"/>
      <c r="L426" s="65"/>
      <c r="M426" s="65"/>
      <c r="N426" s="65"/>
      <c r="O426" s="65"/>
      <c r="P426" s="110"/>
      <c r="Q426" s="137">
        <f t="shared" si="186"/>
        <v>0</v>
      </c>
      <c r="R426" s="432"/>
      <c r="S426" s="433"/>
      <c r="T426" s="142"/>
      <c r="U426" s="140"/>
      <c r="V426" s="140"/>
      <c r="W426" s="140"/>
      <c r="X426" s="140"/>
      <c r="Y426" s="140"/>
      <c r="Z426" s="140"/>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row>
    <row r="427" spans="1:51" s="3" customFormat="1" x14ac:dyDescent="0.25">
      <c r="A427" s="220"/>
      <c r="B427" s="514"/>
      <c r="C427" s="514"/>
      <c r="D427" s="514"/>
      <c r="E427" s="514"/>
      <c r="F427" s="515"/>
      <c r="G427" s="65"/>
      <c r="H427" s="65"/>
      <c r="I427" s="65"/>
      <c r="J427" s="65"/>
      <c r="K427" s="65"/>
      <c r="L427" s="65"/>
      <c r="M427" s="65"/>
      <c r="N427" s="65"/>
      <c r="O427" s="65"/>
      <c r="P427" s="110"/>
      <c r="Q427" s="136">
        <f t="shared" si="186"/>
        <v>0</v>
      </c>
      <c r="R427" s="432"/>
      <c r="S427" s="433"/>
      <c r="T427" s="142"/>
      <c r="U427" s="140"/>
      <c r="V427" s="140"/>
      <c r="W427" s="140"/>
      <c r="X427" s="140"/>
      <c r="Y427" s="140"/>
      <c r="Z427" s="140"/>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row>
    <row r="428" spans="1:51" s="3" customFormat="1" x14ac:dyDescent="0.25">
      <c r="A428" s="220"/>
      <c r="B428" s="514"/>
      <c r="C428" s="514"/>
      <c r="D428" s="514"/>
      <c r="E428" s="514"/>
      <c r="F428" s="515"/>
      <c r="G428" s="65"/>
      <c r="H428" s="65"/>
      <c r="I428" s="65"/>
      <c r="J428" s="65"/>
      <c r="K428" s="65"/>
      <c r="L428" s="65"/>
      <c r="M428" s="65"/>
      <c r="N428" s="65"/>
      <c r="O428" s="65"/>
      <c r="P428" s="110"/>
      <c r="Q428" s="137">
        <f t="shared" si="186"/>
        <v>0</v>
      </c>
      <c r="R428" s="432"/>
      <c r="S428" s="433"/>
      <c r="T428" s="142"/>
      <c r="U428" s="140"/>
      <c r="V428" s="140"/>
      <c r="W428" s="140"/>
      <c r="X428" s="140"/>
      <c r="Y428" s="140"/>
      <c r="Z428" s="140"/>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row>
    <row r="429" spans="1:51" s="3" customFormat="1" x14ac:dyDescent="0.25">
      <c r="A429" s="220"/>
      <c r="B429" s="514"/>
      <c r="C429" s="514"/>
      <c r="D429" s="514"/>
      <c r="E429" s="514"/>
      <c r="F429" s="515"/>
      <c r="G429" s="65"/>
      <c r="H429" s="65"/>
      <c r="I429" s="65"/>
      <c r="J429" s="65"/>
      <c r="K429" s="65"/>
      <c r="L429" s="65"/>
      <c r="M429" s="65"/>
      <c r="N429" s="65"/>
      <c r="O429" s="65"/>
      <c r="P429" s="110"/>
      <c r="Q429" s="136">
        <f t="shared" si="186"/>
        <v>0</v>
      </c>
      <c r="R429" s="432"/>
      <c r="S429" s="433"/>
      <c r="T429" s="142"/>
      <c r="U429" s="140"/>
      <c r="V429" s="140"/>
      <c r="W429" s="140"/>
      <c r="X429" s="140"/>
      <c r="Y429" s="140"/>
      <c r="Z429" s="140"/>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row>
    <row r="430" spans="1:51" s="3" customFormat="1" x14ac:dyDescent="0.25">
      <c r="A430" s="220"/>
      <c r="B430" s="514"/>
      <c r="C430" s="514"/>
      <c r="D430" s="514"/>
      <c r="E430" s="514"/>
      <c r="F430" s="515"/>
      <c r="G430" s="65"/>
      <c r="H430" s="65"/>
      <c r="I430" s="65"/>
      <c r="J430" s="65"/>
      <c r="K430" s="65"/>
      <c r="L430" s="65"/>
      <c r="M430" s="65"/>
      <c r="N430" s="65"/>
      <c r="O430" s="65"/>
      <c r="P430" s="110"/>
      <c r="Q430" s="136">
        <f t="shared" si="186"/>
        <v>0</v>
      </c>
      <c r="R430" s="432"/>
      <c r="S430" s="433"/>
      <c r="T430" s="142"/>
      <c r="U430" s="140"/>
      <c r="V430" s="140"/>
      <c r="W430" s="140"/>
      <c r="X430" s="140"/>
      <c r="Y430" s="140"/>
      <c r="Z430" s="14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row>
    <row r="431" spans="1:51" s="3" customFormat="1" x14ac:dyDescent="0.25">
      <c r="A431" s="220"/>
      <c r="B431" s="514"/>
      <c r="C431" s="514"/>
      <c r="D431" s="514"/>
      <c r="E431" s="514"/>
      <c r="F431" s="515"/>
      <c r="G431" s="65"/>
      <c r="H431" s="65"/>
      <c r="I431" s="65"/>
      <c r="J431" s="65"/>
      <c r="K431" s="65"/>
      <c r="L431" s="65"/>
      <c r="M431" s="65"/>
      <c r="N431" s="65"/>
      <c r="O431" s="65"/>
      <c r="P431" s="110"/>
      <c r="Q431" s="137">
        <f t="shared" si="186"/>
        <v>0</v>
      </c>
      <c r="R431" s="432"/>
      <c r="S431" s="433"/>
      <c r="T431" s="142"/>
      <c r="U431" s="140"/>
      <c r="V431" s="140"/>
      <c r="W431" s="140"/>
      <c r="X431" s="140"/>
      <c r="Y431" s="140"/>
      <c r="Z431" s="140"/>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row>
    <row r="432" spans="1:51" s="3" customFormat="1" x14ac:dyDescent="0.25">
      <c r="A432" s="220"/>
      <c r="B432" s="514"/>
      <c r="C432" s="514"/>
      <c r="D432" s="514"/>
      <c r="E432" s="514"/>
      <c r="F432" s="515"/>
      <c r="G432" s="65"/>
      <c r="H432" s="65"/>
      <c r="I432" s="65"/>
      <c r="J432" s="65"/>
      <c r="K432" s="65"/>
      <c r="L432" s="65"/>
      <c r="M432" s="65"/>
      <c r="N432" s="65"/>
      <c r="O432" s="65"/>
      <c r="P432" s="110"/>
      <c r="Q432" s="136">
        <f t="shared" si="186"/>
        <v>0</v>
      </c>
      <c r="R432" s="432"/>
      <c r="S432" s="433"/>
      <c r="T432" s="142"/>
      <c r="U432" s="140"/>
      <c r="V432" s="140"/>
      <c r="W432" s="140"/>
      <c r="X432" s="140"/>
      <c r="Y432" s="140"/>
      <c r="Z432" s="140"/>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row>
    <row r="433" spans="1:51" s="3" customFormat="1" x14ac:dyDescent="0.25">
      <c r="A433" s="220"/>
      <c r="B433" s="514"/>
      <c r="C433" s="514"/>
      <c r="D433" s="514"/>
      <c r="E433" s="514"/>
      <c r="F433" s="515"/>
      <c r="G433" s="65"/>
      <c r="H433" s="65"/>
      <c r="I433" s="65"/>
      <c r="J433" s="65"/>
      <c r="K433" s="65"/>
      <c r="L433" s="65"/>
      <c r="M433" s="65"/>
      <c r="N433" s="65"/>
      <c r="O433" s="65"/>
      <c r="P433" s="110"/>
      <c r="Q433" s="137">
        <f t="shared" si="186"/>
        <v>0</v>
      </c>
      <c r="R433" s="432"/>
      <c r="S433" s="433"/>
      <c r="T433" s="142"/>
      <c r="U433" s="140"/>
      <c r="V433" s="140"/>
      <c r="W433" s="140"/>
      <c r="X433" s="140"/>
      <c r="Y433" s="140"/>
      <c r="Z433" s="140"/>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row>
    <row r="434" spans="1:51" s="3" customFormat="1" x14ac:dyDescent="0.25">
      <c r="A434" s="220"/>
      <c r="B434" s="514"/>
      <c r="C434" s="514"/>
      <c r="D434" s="514"/>
      <c r="E434" s="514"/>
      <c r="F434" s="515"/>
      <c r="G434" s="65"/>
      <c r="H434" s="65"/>
      <c r="I434" s="65"/>
      <c r="J434" s="65"/>
      <c r="K434" s="65"/>
      <c r="L434" s="65"/>
      <c r="M434" s="65"/>
      <c r="N434" s="65"/>
      <c r="O434" s="65"/>
      <c r="P434" s="110"/>
      <c r="Q434" s="136">
        <f t="shared" si="186"/>
        <v>0</v>
      </c>
      <c r="R434" s="432"/>
      <c r="S434" s="433"/>
      <c r="T434" s="142"/>
      <c r="U434" s="140"/>
      <c r="V434" s="140"/>
      <c r="W434" s="140"/>
      <c r="X434" s="140"/>
      <c r="Y434" s="140"/>
      <c r="Z434" s="140"/>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row>
    <row r="435" spans="1:51" s="3" customFormat="1" x14ac:dyDescent="0.25">
      <c r="A435" s="220"/>
      <c r="B435" s="514"/>
      <c r="C435" s="514"/>
      <c r="D435" s="514"/>
      <c r="E435" s="514"/>
      <c r="F435" s="515"/>
      <c r="G435" s="65"/>
      <c r="H435" s="65"/>
      <c r="I435" s="65"/>
      <c r="J435" s="65"/>
      <c r="K435" s="65"/>
      <c r="L435" s="65"/>
      <c r="M435" s="65"/>
      <c r="N435" s="65"/>
      <c r="O435" s="65"/>
      <c r="P435" s="110"/>
      <c r="Q435" s="136">
        <f t="shared" si="186"/>
        <v>0</v>
      </c>
      <c r="R435" s="432"/>
      <c r="S435" s="433"/>
      <c r="T435" s="142"/>
      <c r="U435" s="140"/>
      <c r="V435" s="140"/>
      <c r="W435" s="140"/>
      <c r="X435" s="140"/>
      <c r="Y435" s="140"/>
      <c r="Z435" s="140"/>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row>
    <row r="436" spans="1:51" s="3" customFormat="1" x14ac:dyDescent="0.25">
      <c r="A436" s="220"/>
      <c r="B436" s="514"/>
      <c r="C436" s="514"/>
      <c r="D436" s="514"/>
      <c r="E436" s="514"/>
      <c r="F436" s="515"/>
      <c r="G436" s="65"/>
      <c r="H436" s="65"/>
      <c r="I436" s="65"/>
      <c r="J436" s="65"/>
      <c r="K436" s="65"/>
      <c r="L436" s="65"/>
      <c r="M436" s="65"/>
      <c r="N436" s="65"/>
      <c r="O436" s="65"/>
      <c r="P436" s="110"/>
      <c r="Q436" s="137">
        <f t="shared" si="186"/>
        <v>0</v>
      </c>
      <c r="R436" s="432"/>
      <c r="S436" s="433"/>
      <c r="T436" s="142"/>
      <c r="U436" s="140"/>
      <c r="V436" s="140"/>
      <c r="W436" s="140"/>
      <c r="X436" s="140"/>
      <c r="Y436" s="140"/>
      <c r="Z436" s="140"/>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row>
    <row r="437" spans="1:51" s="3" customFormat="1" x14ac:dyDescent="0.25">
      <c r="A437" s="220"/>
      <c r="B437" s="514"/>
      <c r="C437" s="514"/>
      <c r="D437" s="514"/>
      <c r="E437" s="514"/>
      <c r="F437" s="515"/>
      <c r="G437" s="65"/>
      <c r="H437" s="65"/>
      <c r="I437" s="65"/>
      <c r="J437" s="65"/>
      <c r="K437" s="65"/>
      <c r="L437" s="65"/>
      <c r="M437" s="65"/>
      <c r="N437" s="65"/>
      <c r="O437" s="65"/>
      <c r="P437" s="110"/>
      <c r="Q437" s="136">
        <f t="shared" si="186"/>
        <v>0</v>
      </c>
      <c r="R437" s="432"/>
      <c r="S437" s="433"/>
      <c r="T437" s="142"/>
      <c r="U437" s="140"/>
      <c r="V437" s="140"/>
      <c r="W437" s="140"/>
      <c r="X437" s="140"/>
      <c r="Y437" s="140"/>
      <c r="Z437" s="140"/>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row>
    <row r="438" spans="1:51" s="3" customFormat="1" x14ac:dyDescent="0.25">
      <c r="A438" s="220"/>
      <c r="B438" s="514"/>
      <c r="C438" s="514"/>
      <c r="D438" s="514"/>
      <c r="E438" s="514"/>
      <c r="F438" s="515"/>
      <c r="G438" s="65"/>
      <c r="H438" s="65"/>
      <c r="I438" s="65"/>
      <c r="J438" s="65"/>
      <c r="K438" s="65"/>
      <c r="L438" s="65"/>
      <c r="M438" s="65"/>
      <c r="N438" s="65"/>
      <c r="O438" s="65"/>
      <c r="P438" s="110"/>
      <c r="Q438" s="137">
        <f t="shared" si="186"/>
        <v>0</v>
      </c>
      <c r="R438" s="432"/>
      <c r="S438" s="433"/>
      <c r="T438" s="142"/>
      <c r="U438" s="140"/>
      <c r="V438" s="140"/>
      <c r="W438" s="140"/>
      <c r="X438" s="140"/>
      <c r="Y438" s="140"/>
      <c r="Z438" s="140"/>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row>
    <row r="439" spans="1:51" s="3" customFormat="1" x14ac:dyDescent="0.25">
      <c r="A439" s="220"/>
      <c r="B439" s="514"/>
      <c r="C439" s="514"/>
      <c r="D439" s="514"/>
      <c r="E439" s="514"/>
      <c r="F439" s="515"/>
      <c r="G439" s="65"/>
      <c r="H439" s="65"/>
      <c r="I439" s="65"/>
      <c r="J439" s="65"/>
      <c r="K439" s="65"/>
      <c r="L439" s="65"/>
      <c r="M439" s="65"/>
      <c r="N439" s="65"/>
      <c r="O439" s="65"/>
      <c r="P439" s="110"/>
      <c r="Q439" s="136">
        <f t="shared" si="186"/>
        <v>0</v>
      </c>
      <c r="R439" s="432"/>
      <c r="S439" s="433"/>
      <c r="T439" s="142"/>
      <c r="U439" s="140"/>
      <c r="V439" s="140"/>
      <c r="W439" s="140"/>
      <c r="X439" s="140"/>
      <c r="Y439" s="140"/>
      <c r="Z439" s="140"/>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row>
    <row r="440" spans="1:51" s="3" customFormat="1" x14ac:dyDescent="0.25">
      <c r="A440" s="220"/>
      <c r="B440" s="514"/>
      <c r="C440" s="514"/>
      <c r="D440" s="514"/>
      <c r="E440" s="514"/>
      <c r="F440" s="515"/>
      <c r="G440" s="65"/>
      <c r="H440" s="65"/>
      <c r="I440" s="65"/>
      <c r="J440" s="65"/>
      <c r="K440" s="65"/>
      <c r="L440" s="65"/>
      <c r="M440" s="65"/>
      <c r="N440" s="65"/>
      <c r="O440" s="65"/>
      <c r="P440" s="110"/>
      <c r="Q440" s="137">
        <f t="shared" si="186"/>
        <v>0</v>
      </c>
      <c r="R440" s="432"/>
      <c r="S440" s="433"/>
      <c r="T440" s="142"/>
      <c r="U440" s="140"/>
      <c r="V440" s="140"/>
      <c r="W440" s="140"/>
      <c r="X440" s="140"/>
      <c r="Y440" s="140"/>
      <c r="Z440" s="1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row>
    <row r="441" spans="1:51" s="3" customFormat="1" x14ac:dyDescent="0.25">
      <c r="A441" s="220"/>
      <c r="B441" s="514"/>
      <c r="C441" s="514"/>
      <c r="D441" s="514"/>
      <c r="E441" s="514"/>
      <c r="F441" s="515"/>
      <c r="G441" s="65"/>
      <c r="H441" s="65"/>
      <c r="I441" s="65"/>
      <c r="J441" s="65"/>
      <c r="K441" s="65"/>
      <c r="L441" s="65"/>
      <c r="M441" s="65"/>
      <c r="N441" s="65"/>
      <c r="O441" s="65"/>
      <c r="P441" s="110"/>
      <c r="Q441" s="136">
        <f t="shared" si="186"/>
        <v>0</v>
      </c>
      <c r="R441" s="432"/>
      <c r="S441" s="433"/>
      <c r="T441" s="142"/>
      <c r="U441" s="140"/>
      <c r="V441" s="140"/>
      <c r="W441" s="140"/>
      <c r="X441" s="140"/>
      <c r="Y441" s="140"/>
      <c r="Z441" s="140"/>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row>
    <row r="442" spans="1:51" s="3" customFormat="1" x14ac:dyDescent="0.25">
      <c r="A442" s="220"/>
      <c r="B442" s="514"/>
      <c r="C442" s="514"/>
      <c r="D442" s="514"/>
      <c r="E442" s="514"/>
      <c r="F442" s="515"/>
      <c r="G442" s="65"/>
      <c r="H442" s="65"/>
      <c r="I442" s="65"/>
      <c r="J442" s="65"/>
      <c r="K442" s="65"/>
      <c r="L442" s="65"/>
      <c r="M442" s="65"/>
      <c r="N442" s="65"/>
      <c r="O442" s="65"/>
      <c r="P442" s="110"/>
      <c r="Q442" s="137">
        <f t="shared" si="186"/>
        <v>0</v>
      </c>
      <c r="R442" s="432"/>
      <c r="S442" s="433"/>
      <c r="T442" s="142"/>
      <c r="U442" s="140"/>
      <c r="V442" s="140"/>
      <c r="W442" s="140"/>
      <c r="X442" s="140"/>
      <c r="Y442" s="140"/>
      <c r="Z442" s="140"/>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row>
    <row r="443" spans="1:51" s="3" customFormat="1" ht="15.6" thickBot="1" x14ac:dyDescent="0.3">
      <c r="A443" s="223"/>
      <c r="B443" s="516"/>
      <c r="C443" s="516"/>
      <c r="D443" s="516"/>
      <c r="E443" s="516"/>
      <c r="F443" s="517"/>
      <c r="G443" s="163"/>
      <c r="H443" s="163"/>
      <c r="I443" s="163"/>
      <c r="J443" s="163"/>
      <c r="K443" s="163"/>
      <c r="L443" s="163"/>
      <c r="M443" s="163"/>
      <c r="N443" s="163"/>
      <c r="O443" s="163"/>
      <c r="P443" s="164"/>
      <c r="Q443" s="137">
        <f t="shared" si="186"/>
        <v>0</v>
      </c>
      <c r="R443" s="434"/>
      <c r="S443" s="435"/>
      <c r="T443" s="142"/>
      <c r="U443" s="140"/>
      <c r="V443" s="140"/>
      <c r="W443" s="140"/>
      <c r="X443" s="140"/>
      <c r="Y443" s="140"/>
      <c r="Z443" s="140"/>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row>
    <row r="444" spans="1:51" s="3" customFormat="1" ht="15" customHeight="1" thickBot="1" x14ac:dyDescent="0.3">
      <c r="A444" s="518" t="s">
        <v>178</v>
      </c>
      <c r="B444" s="519"/>
      <c r="C444" s="519"/>
      <c r="D444" s="519"/>
      <c r="E444" s="519"/>
      <c r="F444" s="520"/>
      <c r="G444" s="108">
        <f>ROUND(SUM(G445:G479),2)</f>
        <v>0</v>
      </c>
      <c r="H444" s="108">
        <f t="shared" ref="H444:P444" si="188">ROUND(SUM(H445:H479),2)</f>
        <v>0</v>
      </c>
      <c r="I444" s="108">
        <f t="shared" si="188"/>
        <v>0</v>
      </c>
      <c r="J444" s="108">
        <f t="shared" si="188"/>
        <v>0</v>
      </c>
      <c r="K444" s="108">
        <f t="shared" si="188"/>
        <v>0</v>
      </c>
      <c r="L444" s="108">
        <f t="shared" si="188"/>
        <v>0</v>
      </c>
      <c r="M444" s="108">
        <f t="shared" si="188"/>
        <v>0</v>
      </c>
      <c r="N444" s="108">
        <f t="shared" si="188"/>
        <v>0</v>
      </c>
      <c r="O444" s="108">
        <f t="shared" si="188"/>
        <v>0</v>
      </c>
      <c r="P444" s="108">
        <f t="shared" si="188"/>
        <v>0</v>
      </c>
      <c r="Q444" s="63">
        <f>SUM(G444:P444)</f>
        <v>0</v>
      </c>
      <c r="R444" s="428"/>
      <c r="S444" s="429">
        <f>SUM(S445:S479)</f>
        <v>0</v>
      </c>
      <c r="T444" s="142"/>
      <c r="U444" s="140"/>
      <c r="V444" s="149">
        <f>SUM(W445:AF445)</f>
        <v>0</v>
      </c>
      <c r="W444" s="144" t="str">
        <f>G$11</f>
        <v>PR</v>
      </c>
      <c r="X444" s="144" t="str">
        <f t="shared" ref="X444" si="189">H$11</f>
        <v>PM</v>
      </c>
      <c r="Y444" s="144" t="str">
        <f t="shared" ref="Y444" si="190">I$11</f>
        <v>SENG</v>
      </c>
      <c r="Z444" s="144" t="str">
        <f t="shared" ref="Z444" si="191">J$11</f>
        <v>ENG</v>
      </c>
      <c r="AA444" s="144" t="str">
        <f t="shared" ref="AA444" si="192">K$11</f>
        <v>SDES</v>
      </c>
      <c r="AB444" s="144" t="str">
        <f t="shared" ref="AB444" si="193">L$11</f>
        <v>DES</v>
      </c>
      <c r="AC444" s="144" t="str">
        <f t="shared" ref="AC444" si="194">M$11</f>
        <v>TECH</v>
      </c>
      <c r="AD444" s="144" t="str">
        <f t="shared" ref="AD444" si="195">N$11</f>
        <v>ADM</v>
      </c>
      <c r="AE444" s="144" t="str">
        <f t="shared" ref="AE444" si="196">O$11</f>
        <v>UD1</v>
      </c>
      <c r="AF444" s="144" t="str">
        <f t="shared" ref="AF444" si="197">P$11</f>
        <v>UD2</v>
      </c>
      <c r="AG444" s="140"/>
      <c r="AH444" s="140"/>
      <c r="AI444" s="140"/>
      <c r="AJ444" s="140"/>
      <c r="AK444" s="140"/>
      <c r="AL444" s="140"/>
      <c r="AM444" s="140"/>
      <c r="AN444" s="140"/>
      <c r="AO444" s="140"/>
      <c r="AP444" s="140"/>
      <c r="AQ444" s="140"/>
      <c r="AR444" s="140"/>
      <c r="AS444" s="140"/>
      <c r="AT444" s="140"/>
      <c r="AU444" s="140"/>
      <c r="AV444" s="140"/>
      <c r="AW444" s="140"/>
      <c r="AX444" s="140"/>
      <c r="AY444" s="140"/>
    </row>
    <row r="445" spans="1:51" s="3" customFormat="1" x14ac:dyDescent="0.25">
      <c r="A445" s="221"/>
      <c r="B445" s="514"/>
      <c r="C445" s="514"/>
      <c r="D445" s="514"/>
      <c r="E445" s="514"/>
      <c r="F445" s="515"/>
      <c r="G445" s="65"/>
      <c r="H445" s="65"/>
      <c r="I445" s="65"/>
      <c r="J445" s="65"/>
      <c r="K445" s="65"/>
      <c r="L445" s="65"/>
      <c r="M445" s="65"/>
      <c r="N445" s="65"/>
      <c r="O445" s="65"/>
      <c r="P445" s="110"/>
      <c r="Q445" s="136">
        <f t="shared" ref="Q445:Q451" si="198">SUM(G445:P445)</f>
        <v>0</v>
      </c>
      <c r="R445" s="430"/>
      <c r="S445" s="431"/>
      <c r="T445" s="142"/>
      <c r="U445" s="140"/>
      <c r="V445" s="140"/>
      <c r="W445" s="146">
        <f>G444*'SRC Rates'!$F$25</f>
        <v>0</v>
      </c>
      <c r="X445" s="146">
        <f>H444*'SRC Rates'!$F$31</f>
        <v>0</v>
      </c>
      <c r="Y445" s="381">
        <f>I444*'SRC Rates'!$F$45</f>
        <v>0</v>
      </c>
      <c r="Z445" s="381">
        <f>J444*'SRC Rates'!$F$59</f>
        <v>0</v>
      </c>
      <c r="AA445" s="381">
        <f>K444*'SRC Rates'!$F$73</f>
        <v>0</v>
      </c>
      <c r="AB445" s="381">
        <f>L444*'SRC Rates'!$F$87</f>
        <v>0</v>
      </c>
      <c r="AC445" s="381">
        <f>M444*'SRC Rates'!$F$101</f>
        <v>0</v>
      </c>
      <c r="AD445" s="381">
        <f>N444*'SRC Rates'!$F$115</f>
        <v>0</v>
      </c>
      <c r="AE445" s="381">
        <f>O444*'SRC Rates'!$F$129</f>
        <v>0</v>
      </c>
      <c r="AF445" s="381">
        <f>P444*'SRC Rates'!$F$143</f>
        <v>0</v>
      </c>
      <c r="AG445" s="140"/>
      <c r="AH445" s="140"/>
      <c r="AI445" s="140"/>
      <c r="AJ445" s="140"/>
      <c r="AK445" s="140"/>
      <c r="AL445" s="140"/>
      <c r="AM445" s="140"/>
      <c r="AN445" s="140"/>
      <c r="AO445" s="140"/>
      <c r="AP445" s="140"/>
      <c r="AQ445" s="140"/>
      <c r="AR445" s="140"/>
      <c r="AS445" s="140"/>
      <c r="AT445" s="140"/>
      <c r="AU445" s="140"/>
      <c r="AV445" s="140"/>
      <c r="AW445" s="140"/>
      <c r="AX445" s="140"/>
      <c r="AY445" s="140"/>
    </row>
    <row r="446" spans="1:51" s="3" customFormat="1" ht="15" customHeight="1" x14ac:dyDescent="0.25">
      <c r="A446" s="221"/>
      <c r="B446" s="514"/>
      <c r="C446" s="514"/>
      <c r="D446" s="514"/>
      <c r="E446" s="514"/>
      <c r="F446" s="515"/>
      <c r="G446" s="65"/>
      <c r="H446" s="65"/>
      <c r="I446" s="65"/>
      <c r="J446" s="65"/>
      <c r="K446" s="65"/>
      <c r="L446" s="65"/>
      <c r="M446" s="65"/>
      <c r="N446" s="65"/>
      <c r="O446" s="65"/>
      <c r="P446" s="110"/>
      <c r="Q446" s="136">
        <f t="shared" si="198"/>
        <v>0</v>
      </c>
      <c r="R446" s="432"/>
      <c r="S446" s="433"/>
      <c r="T446" s="142"/>
      <c r="U446" s="140"/>
      <c r="V446" s="140"/>
      <c r="W446" s="140"/>
      <c r="X446" s="140"/>
      <c r="Y446" s="140"/>
      <c r="Z446" s="140"/>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row>
    <row r="447" spans="1:51" s="3" customFormat="1" ht="15" customHeight="1" x14ac:dyDescent="0.25">
      <c r="A447" s="221"/>
      <c r="B447" s="514"/>
      <c r="C447" s="514"/>
      <c r="D447" s="514"/>
      <c r="E447" s="514"/>
      <c r="F447" s="515"/>
      <c r="G447" s="65"/>
      <c r="H447" s="65"/>
      <c r="I447" s="65"/>
      <c r="J447" s="65"/>
      <c r="K447" s="65"/>
      <c r="L447" s="65"/>
      <c r="M447" s="65"/>
      <c r="N447" s="65"/>
      <c r="O447" s="65"/>
      <c r="P447" s="110"/>
      <c r="Q447" s="137">
        <f t="shared" si="198"/>
        <v>0</v>
      </c>
      <c r="R447" s="432"/>
      <c r="S447" s="433"/>
      <c r="T447" s="142"/>
      <c r="U447" s="140"/>
      <c r="V447" s="140"/>
      <c r="W447" s="140"/>
      <c r="X447" s="140"/>
      <c r="Y447" s="140"/>
      <c r="Z447" s="140"/>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row>
    <row r="448" spans="1:51" s="3" customFormat="1" ht="15" customHeight="1" x14ac:dyDescent="0.25">
      <c r="A448" s="221"/>
      <c r="B448" s="514"/>
      <c r="C448" s="514"/>
      <c r="D448" s="514"/>
      <c r="E448" s="514"/>
      <c r="F448" s="515"/>
      <c r="G448" s="65"/>
      <c r="H448" s="65"/>
      <c r="I448" s="65"/>
      <c r="J448" s="65"/>
      <c r="K448" s="65"/>
      <c r="L448" s="65"/>
      <c r="M448" s="65"/>
      <c r="N448" s="65"/>
      <c r="O448" s="65"/>
      <c r="P448" s="110"/>
      <c r="Q448" s="136">
        <f t="shared" si="198"/>
        <v>0</v>
      </c>
      <c r="R448" s="432"/>
      <c r="S448" s="433"/>
      <c r="T448" s="142"/>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row>
    <row r="449" spans="1:51" s="3" customFormat="1" ht="15" customHeight="1" x14ac:dyDescent="0.25">
      <c r="A449" s="221"/>
      <c r="B449" s="514"/>
      <c r="C449" s="514"/>
      <c r="D449" s="514"/>
      <c r="E449" s="514"/>
      <c r="F449" s="515"/>
      <c r="G449" s="65"/>
      <c r="H449" s="65"/>
      <c r="I449" s="65"/>
      <c r="J449" s="65"/>
      <c r="K449" s="65"/>
      <c r="L449" s="65"/>
      <c r="M449" s="65"/>
      <c r="N449" s="65"/>
      <c r="O449" s="65"/>
      <c r="P449" s="110"/>
      <c r="Q449" s="137">
        <f t="shared" si="198"/>
        <v>0</v>
      </c>
      <c r="R449" s="432"/>
      <c r="S449" s="433"/>
      <c r="T449" s="142"/>
      <c r="U449" s="140"/>
      <c r="V449" s="140"/>
      <c r="W449" s="140"/>
      <c r="X449" s="140"/>
      <c r="Y449" s="140"/>
      <c r="Z449" s="140"/>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row>
    <row r="450" spans="1:51" s="3" customFormat="1" ht="15" customHeight="1" x14ac:dyDescent="0.25">
      <c r="A450" s="221"/>
      <c r="B450" s="514"/>
      <c r="C450" s="514"/>
      <c r="D450" s="514"/>
      <c r="E450" s="514"/>
      <c r="F450" s="515"/>
      <c r="G450" s="65"/>
      <c r="H450" s="65"/>
      <c r="I450" s="65"/>
      <c r="J450" s="65"/>
      <c r="K450" s="65"/>
      <c r="L450" s="65"/>
      <c r="M450" s="65"/>
      <c r="N450" s="65"/>
      <c r="O450" s="65"/>
      <c r="P450" s="110"/>
      <c r="Q450" s="136">
        <f t="shared" si="198"/>
        <v>0</v>
      </c>
      <c r="R450" s="432"/>
      <c r="S450" s="433"/>
      <c r="T450" s="142"/>
      <c r="U450" s="140"/>
      <c r="V450" s="140"/>
      <c r="W450" s="140"/>
      <c r="X450" s="140"/>
      <c r="Y450" s="140"/>
      <c r="Z450" s="14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row>
    <row r="451" spans="1:51" s="3" customFormat="1" x14ac:dyDescent="0.25">
      <c r="A451" s="220"/>
      <c r="B451" s="514"/>
      <c r="C451" s="514"/>
      <c r="D451" s="514"/>
      <c r="E451" s="514"/>
      <c r="F451" s="515"/>
      <c r="G451" s="65"/>
      <c r="H451" s="65"/>
      <c r="I451" s="65"/>
      <c r="J451" s="65"/>
      <c r="K451" s="65"/>
      <c r="L451" s="65"/>
      <c r="M451" s="65"/>
      <c r="N451" s="65"/>
      <c r="O451" s="65"/>
      <c r="P451" s="110"/>
      <c r="Q451" s="136">
        <f t="shared" si="198"/>
        <v>0</v>
      </c>
      <c r="R451" s="432"/>
      <c r="S451" s="433"/>
      <c r="T451" s="142"/>
      <c r="U451" s="140"/>
      <c r="V451" s="140"/>
      <c r="W451" s="140"/>
      <c r="X451" s="140"/>
      <c r="Y451" s="140"/>
      <c r="Z451" s="140"/>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row>
    <row r="452" spans="1:51" s="3" customFormat="1" x14ac:dyDescent="0.25">
      <c r="A452" s="220"/>
      <c r="B452" s="514"/>
      <c r="C452" s="514"/>
      <c r="D452" s="514"/>
      <c r="E452" s="514"/>
      <c r="F452" s="515"/>
      <c r="G452" s="65"/>
      <c r="H452" s="65"/>
      <c r="I452" s="65"/>
      <c r="J452" s="65"/>
      <c r="K452" s="65"/>
      <c r="L452" s="65"/>
      <c r="M452" s="65"/>
      <c r="N452" s="65"/>
      <c r="O452" s="65"/>
      <c r="P452" s="110"/>
      <c r="Q452" s="137">
        <f t="shared" ref="Q452:Q461" si="199">SUM(G452:P452)</f>
        <v>0</v>
      </c>
      <c r="R452" s="432"/>
      <c r="S452" s="433"/>
      <c r="T452" s="142"/>
      <c r="U452" s="140"/>
      <c r="V452" s="140"/>
      <c r="W452" s="140"/>
      <c r="X452" s="140"/>
      <c r="Y452" s="140"/>
      <c r="Z452" s="140"/>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row>
    <row r="453" spans="1:51" s="3" customFormat="1" x14ac:dyDescent="0.25">
      <c r="A453" s="220"/>
      <c r="B453" s="514"/>
      <c r="C453" s="514"/>
      <c r="D453" s="514"/>
      <c r="E453" s="514"/>
      <c r="F453" s="515"/>
      <c r="G453" s="65"/>
      <c r="H453" s="65"/>
      <c r="I453" s="65"/>
      <c r="J453" s="65"/>
      <c r="K453" s="65"/>
      <c r="L453" s="65"/>
      <c r="M453" s="65"/>
      <c r="N453" s="65"/>
      <c r="O453" s="65"/>
      <c r="P453" s="110"/>
      <c r="Q453" s="136">
        <f t="shared" si="199"/>
        <v>0</v>
      </c>
      <c r="R453" s="432"/>
      <c r="S453" s="433"/>
      <c r="T453" s="142"/>
      <c r="U453" s="140"/>
      <c r="V453" s="140"/>
      <c r="W453" s="140"/>
      <c r="X453" s="140"/>
      <c r="Y453" s="140"/>
      <c r="Z453" s="140"/>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row>
    <row r="454" spans="1:51" s="3" customFormat="1" x14ac:dyDescent="0.25">
      <c r="A454" s="220"/>
      <c r="B454" s="514"/>
      <c r="C454" s="514"/>
      <c r="D454" s="514"/>
      <c r="E454" s="514"/>
      <c r="F454" s="515"/>
      <c r="G454" s="65"/>
      <c r="H454" s="65"/>
      <c r="I454" s="65"/>
      <c r="J454" s="65"/>
      <c r="K454" s="65"/>
      <c r="L454" s="65"/>
      <c r="M454" s="65"/>
      <c r="N454" s="65"/>
      <c r="O454" s="65"/>
      <c r="P454" s="110"/>
      <c r="Q454" s="137">
        <f t="shared" si="199"/>
        <v>0</v>
      </c>
      <c r="R454" s="432"/>
      <c r="S454" s="433"/>
      <c r="T454" s="142"/>
      <c r="U454" s="140"/>
      <c r="V454" s="140"/>
      <c r="W454" s="140"/>
      <c r="X454" s="140"/>
      <c r="Y454" s="140"/>
      <c r="Z454" s="140"/>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row>
    <row r="455" spans="1:51" s="3" customFormat="1" x14ac:dyDescent="0.25">
      <c r="A455" s="220"/>
      <c r="B455" s="514"/>
      <c r="C455" s="514"/>
      <c r="D455" s="514"/>
      <c r="E455" s="514"/>
      <c r="F455" s="515"/>
      <c r="G455" s="65"/>
      <c r="H455" s="65"/>
      <c r="I455" s="65"/>
      <c r="J455" s="65"/>
      <c r="K455" s="65"/>
      <c r="L455" s="65"/>
      <c r="M455" s="65"/>
      <c r="N455" s="65"/>
      <c r="O455" s="65"/>
      <c r="P455" s="110"/>
      <c r="Q455" s="136">
        <f t="shared" si="199"/>
        <v>0</v>
      </c>
      <c r="R455" s="432"/>
      <c r="S455" s="433"/>
      <c r="T455" s="142"/>
      <c r="U455" s="140"/>
      <c r="V455" s="140"/>
      <c r="W455" s="140"/>
      <c r="X455" s="140"/>
      <c r="Y455" s="140"/>
      <c r="Z455" s="140"/>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row>
    <row r="456" spans="1:51" s="3" customFormat="1" x14ac:dyDescent="0.25">
      <c r="A456" s="220"/>
      <c r="B456" s="514"/>
      <c r="C456" s="514"/>
      <c r="D456" s="514"/>
      <c r="E456" s="514"/>
      <c r="F456" s="515"/>
      <c r="G456" s="65"/>
      <c r="H456" s="65"/>
      <c r="I456" s="65"/>
      <c r="J456" s="65"/>
      <c r="K456" s="65"/>
      <c r="L456" s="65"/>
      <c r="M456" s="65"/>
      <c r="N456" s="65"/>
      <c r="O456" s="65"/>
      <c r="P456" s="110"/>
      <c r="Q456" s="136">
        <f t="shared" si="199"/>
        <v>0</v>
      </c>
      <c r="R456" s="432"/>
      <c r="S456" s="433"/>
      <c r="T456" s="142"/>
      <c r="U456" s="140"/>
      <c r="V456" s="140"/>
      <c r="W456" s="140"/>
      <c r="X456" s="140"/>
      <c r="Y456" s="140"/>
      <c r="Z456" s="140"/>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row>
    <row r="457" spans="1:51" s="3" customFormat="1" x14ac:dyDescent="0.25">
      <c r="A457" s="220"/>
      <c r="B457" s="514"/>
      <c r="C457" s="514"/>
      <c r="D457" s="514"/>
      <c r="E457" s="514"/>
      <c r="F457" s="515"/>
      <c r="G457" s="65"/>
      <c r="H457" s="65"/>
      <c r="I457" s="65"/>
      <c r="J457" s="65"/>
      <c r="K457" s="65"/>
      <c r="L457" s="65"/>
      <c r="M457" s="65"/>
      <c r="N457" s="65"/>
      <c r="O457" s="65"/>
      <c r="P457" s="110"/>
      <c r="Q457" s="137">
        <f t="shared" si="199"/>
        <v>0</v>
      </c>
      <c r="R457" s="432"/>
      <c r="S457" s="433"/>
      <c r="T457" s="142"/>
      <c r="U457" s="140"/>
      <c r="V457" s="140"/>
      <c r="W457" s="140"/>
      <c r="X457" s="140"/>
      <c r="Y457" s="140"/>
      <c r="Z457" s="140"/>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row>
    <row r="458" spans="1:51" s="3" customFormat="1" x14ac:dyDescent="0.25">
      <c r="A458" s="220"/>
      <c r="B458" s="514"/>
      <c r="C458" s="514"/>
      <c r="D458" s="514"/>
      <c r="E458" s="514"/>
      <c r="F458" s="515"/>
      <c r="G458" s="65"/>
      <c r="H458" s="65"/>
      <c r="I458" s="65"/>
      <c r="J458" s="65"/>
      <c r="K458" s="65"/>
      <c r="L458" s="65"/>
      <c r="M458" s="65"/>
      <c r="N458" s="65"/>
      <c r="O458" s="65"/>
      <c r="P458" s="110"/>
      <c r="Q458" s="136">
        <f t="shared" si="199"/>
        <v>0</v>
      </c>
      <c r="R458" s="432"/>
      <c r="S458" s="433"/>
      <c r="T458" s="142"/>
      <c r="U458" s="140"/>
      <c r="V458" s="140"/>
      <c r="W458" s="140"/>
      <c r="X458" s="140"/>
      <c r="Y458" s="140"/>
      <c r="Z458" s="140"/>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row>
    <row r="459" spans="1:51" s="3" customFormat="1" x14ac:dyDescent="0.25">
      <c r="A459" s="220"/>
      <c r="B459" s="514"/>
      <c r="C459" s="514"/>
      <c r="D459" s="514"/>
      <c r="E459" s="514"/>
      <c r="F459" s="515"/>
      <c r="G459" s="65"/>
      <c r="H459" s="65"/>
      <c r="I459" s="65"/>
      <c r="J459" s="65"/>
      <c r="K459" s="65"/>
      <c r="L459" s="65"/>
      <c r="M459" s="65"/>
      <c r="N459" s="65"/>
      <c r="O459" s="65"/>
      <c r="P459" s="110"/>
      <c r="Q459" s="137">
        <f t="shared" si="199"/>
        <v>0</v>
      </c>
      <c r="R459" s="432"/>
      <c r="S459" s="433"/>
      <c r="T459" s="142"/>
      <c r="U459" s="140"/>
      <c r="V459" s="140"/>
      <c r="W459" s="140"/>
      <c r="X459" s="140"/>
      <c r="Y459" s="140"/>
      <c r="Z459" s="140"/>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row>
    <row r="460" spans="1:51" s="3" customFormat="1" x14ac:dyDescent="0.25">
      <c r="A460" s="220"/>
      <c r="B460" s="514"/>
      <c r="C460" s="514"/>
      <c r="D460" s="514"/>
      <c r="E460" s="514"/>
      <c r="F460" s="515"/>
      <c r="G460" s="65"/>
      <c r="H460" s="65"/>
      <c r="I460" s="65"/>
      <c r="J460" s="65"/>
      <c r="K460" s="65"/>
      <c r="L460" s="65"/>
      <c r="M460" s="65"/>
      <c r="N460" s="65"/>
      <c r="O460" s="65"/>
      <c r="P460" s="110"/>
      <c r="Q460" s="136">
        <f t="shared" si="199"/>
        <v>0</v>
      </c>
      <c r="R460" s="432"/>
      <c r="S460" s="433"/>
      <c r="T460" s="142"/>
      <c r="U460" s="140"/>
      <c r="V460" s="140"/>
      <c r="W460" s="140"/>
      <c r="X460" s="140"/>
      <c r="Y460" s="140"/>
      <c r="Z460" s="14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row>
    <row r="461" spans="1:51" s="3" customFormat="1" x14ac:dyDescent="0.25">
      <c r="A461" s="220"/>
      <c r="B461" s="514"/>
      <c r="C461" s="514"/>
      <c r="D461" s="514"/>
      <c r="E461" s="514"/>
      <c r="F461" s="515"/>
      <c r="G461" s="65"/>
      <c r="H461" s="65"/>
      <c r="I461" s="65"/>
      <c r="J461" s="65"/>
      <c r="K461" s="65"/>
      <c r="L461" s="65"/>
      <c r="M461" s="65"/>
      <c r="N461" s="65"/>
      <c r="O461" s="65"/>
      <c r="P461" s="110"/>
      <c r="Q461" s="136">
        <f t="shared" si="199"/>
        <v>0</v>
      </c>
      <c r="R461" s="432"/>
      <c r="S461" s="433"/>
      <c r="T461" s="142"/>
      <c r="U461" s="140"/>
      <c r="V461" s="140"/>
      <c r="W461" s="140"/>
      <c r="X461" s="140"/>
      <c r="Y461" s="140"/>
      <c r="Z461" s="140"/>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row>
    <row r="462" spans="1:51" s="3" customFormat="1" x14ac:dyDescent="0.25">
      <c r="A462" s="220"/>
      <c r="B462" s="514"/>
      <c r="C462" s="514"/>
      <c r="D462" s="514"/>
      <c r="E462" s="514"/>
      <c r="F462" s="515"/>
      <c r="G462" s="65"/>
      <c r="H462" s="65"/>
      <c r="I462" s="65"/>
      <c r="J462" s="65"/>
      <c r="K462" s="65"/>
      <c r="L462" s="65"/>
      <c r="M462" s="65"/>
      <c r="N462" s="65"/>
      <c r="O462" s="65"/>
      <c r="P462" s="110"/>
      <c r="Q462" s="137">
        <f t="shared" ref="Q462:Q479" si="200">SUM(G462:P462)</f>
        <v>0</v>
      </c>
      <c r="R462" s="432"/>
      <c r="S462" s="433"/>
      <c r="T462" s="142"/>
      <c r="U462" s="140"/>
      <c r="V462" s="140"/>
      <c r="W462" s="140"/>
      <c r="X462" s="140"/>
      <c r="Y462" s="140"/>
      <c r="Z462" s="140"/>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row>
    <row r="463" spans="1:51" s="3" customFormat="1" x14ac:dyDescent="0.25">
      <c r="A463" s="220"/>
      <c r="B463" s="514"/>
      <c r="C463" s="514"/>
      <c r="D463" s="514"/>
      <c r="E463" s="514"/>
      <c r="F463" s="515"/>
      <c r="G463" s="65"/>
      <c r="H463" s="65"/>
      <c r="I463" s="65"/>
      <c r="J463" s="65"/>
      <c r="K463" s="65"/>
      <c r="L463" s="65"/>
      <c r="M463" s="65"/>
      <c r="N463" s="65"/>
      <c r="O463" s="65"/>
      <c r="P463" s="110"/>
      <c r="Q463" s="136">
        <f t="shared" si="200"/>
        <v>0</v>
      </c>
      <c r="R463" s="432"/>
      <c r="S463" s="433"/>
      <c r="T463" s="142"/>
      <c r="U463" s="140"/>
      <c r="V463" s="140"/>
      <c r="W463" s="140"/>
      <c r="X463" s="140"/>
      <c r="Y463" s="140"/>
      <c r="Z463" s="140"/>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row>
    <row r="464" spans="1:51" s="3" customFormat="1" x14ac:dyDescent="0.25">
      <c r="A464" s="220"/>
      <c r="B464" s="514"/>
      <c r="C464" s="514"/>
      <c r="D464" s="514"/>
      <c r="E464" s="514"/>
      <c r="F464" s="515"/>
      <c r="G464" s="65"/>
      <c r="H464" s="65"/>
      <c r="I464" s="65"/>
      <c r="J464" s="65"/>
      <c r="K464" s="65"/>
      <c r="L464" s="65"/>
      <c r="M464" s="65"/>
      <c r="N464" s="65"/>
      <c r="O464" s="65"/>
      <c r="P464" s="110"/>
      <c r="Q464" s="137">
        <f t="shared" si="200"/>
        <v>0</v>
      </c>
      <c r="R464" s="432"/>
      <c r="S464" s="433"/>
      <c r="T464" s="142"/>
      <c r="U464" s="140"/>
      <c r="V464" s="140"/>
      <c r="W464" s="140"/>
      <c r="X464" s="140"/>
      <c r="Y464" s="140"/>
      <c r="Z464" s="140"/>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row>
    <row r="465" spans="1:51" s="3" customFormat="1" x14ac:dyDescent="0.25">
      <c r="A465" s="220"/>
      <c r="B465" s="514"/>
      <c r="C465" s="514"/>
      <c r="D465" s="514"/>
      <c r="E465" s="514"/>
      <c r="F465" s="515"/>
      <c r="G465" s="65"/>
      <c r="H465" s="65"/>
      <c r="I465" s="65"/>
      <c r="J465" s="65"/>
      <c r="K465" s="65"/>
      <c r="L465" s="65"/>
      <c r="M465" s="65"/>
      <c r="N465" s="65"/>
      <c r="O465" s="65"/>
      <c r="P465" s="110"/>
      <c r="Q465" s="136">
        <f t="shared" si="200"/>
        <v>0</v>
      </c>
      <c r="R465" s="432"/>
      <c r="S465" s="433"/>
      <c r="T465" s="142"/>
      <c r="U465" s="140"/>
      <c r="V465" s="140"/>
      <c r="W465" s="140"/>
      <c r="X465" s="140"/>
      <c r="Y465" s="140"/>
      <c r="Z465" s="140"/>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row>
    <row r="466" spans="1:51" s="3" customFormat="1" x14ac:dyDescent="0.25">
      <c r="A466" s="220"/>
      <c r="B466" s="514"/>
      <c r="C466" s="514"/>
      <c r="D466" s="514"/>
      <c r="E466" s="514"/>
      <c r="F466" s="515"/>
      <c r="G466" s="65"/>
      <c r="H466" s="65"/>
      <c r="I466" s="65"/>
      <c r="J466" s="65"/>
      <c r="K466" s="65"/>
      <c r="L466" s="65"/>
      <c r="M466" s="65"/>
      <c r="N466" s="65"/>
      <c r="O466" s="65"/>
      <c r="P466" s="110"/>
      <c r="Q466" s="136">
        <f t="shared" si="200"/>
        <v>0</v>
      </c>
      <c r="R466" s="432"/>
      <c r="S466" s="433"/>
      <c r="T466" s="142"/>
      <c r="U466" s="140"/>
      <c r="V466" s="140"/>
      <c r="W466" s="140"/>
      <c r="X466" s="140"/>
      <c r="Y466" s="140"/>
      <c r="Z466" s="140"/>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row>
    <row r="467" spans="1:51" s="3" customFormat="1" x14ac:dyDescent="0.25">
      <c r="A467" s="220"/>
      <c r="B467" s="514"/>
      <c r="C467" s="514"/>
      <c r="D467" s="514"/>
      <c r="E467" s="514"/>
      <c r="F467" s="515"/>
      <c r="G467" s="65"/>
      <c r="H467" s="65"/>
      <c r="I467" s="65"/>
      <c r="J467" s="65"/>
      <c r="K467" s="65"/>
      <c r="L467" s="65"/>
      <c r="M467" s="65"/>
      <c r="N467" s="65"/>
      <c r="O467" s="65"/>
      <c r="P467" s="110"/>
      <c r="Q467" s="137">
        <f t="shared" si="200"/>
        <v>0</v>
      </c>
      <c r="R467" s="432"/>
      <c r="S467" s="433"/>
      <c r="T467" s="142"/>
      <c r="U467" s="140"/>
      <c r="V467" s="140"/>
      <c r="W467" s="140"/>
      <c r="X467" s="140"/>
      <c r="Y467" s="140"/>
      <c r="Z467" s="140"/>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row>
    <row r="468" spans="1:51" s="3" customFormat="1" x14ac:dyDescent="0.25">
      <c r="A468" s="220"/>
      <c r="B468" s="514"/>
      <c r="C468" s="514"/>
      <c r="D468" s="514"/>
      <c r="E468" s="514"/>
      <c r="F468" s="515"/>
      <c r="G468" s="65"/>
      <c r="H468" s="65"/>
      <c r="I468" s="65"/>
      <c r="J468" s="65"/>
      <c r="K468" s="65"/>
      <c r="L468" s="65"/>
      <c r="M468" s="65"/>
      <c r="N468" s="65"/>
      <c r="O468" s="65"/>
      <c r="P468" s="110"/>
      <c r="Q468" s="136">
        <f t="shared" si="200"/>
        <v>0</v>
      </c>
      <c r="R468" s="432"/>
      <c r="S468" s="433"/>
      <c r="T468" s="142"/>
      <c r="U468" s="140"/>
      <c r="V468" s="140"/>
      <c r="W468" s="140"/>
      <c r="X468" s="140"/>
      <c r="Y468" s="140"/>
      <c r="Z468" s="140"/>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row>
    <row r="469" spans="1:51" s="3" customFormat="1" x14ac:dyDescent="0.25">
      <c r="A469" s="220"/>
      <c r="B469" s="514"/>
      <c r="C469" s="514"/>
      <c r="D469" s="514"/>
      <c r="E469" s="514"/>
      <c r="F469" s="515"/>
      <c r="G469" s="65"/>
      <c r="H469" s="65"/>
      <c r="I469" s="65"/>
      <c r="J469" s="65"/>
      <c r="K469" s="65"/>
      <c r="L469" s="65"/>
      <c r="M469" s="65"/>
      <c r="N469" s="65"/>
      <c r="O469" s="65"/>
      <c r="P469" s="110"/>
      <c r="Q469" s="137">
        <f t="shared" si="200"/>
        <v>0</v>
      </c>
      <c r="R469" s="432"/>
      <c r="S469" s="433"/>
      <c r="T469" s="142"/>
      <c r="U469" s="140"/>
      <c r="V469" s="140"/>
      <c r="W469" s="140"/>
      <c r="X469" s="140"/>
      <c r="Y469" s="140"/>
      <c r="Z469" s="140"/>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row>
    <row r="470" spans="1:51" s="3" customFormat="1" x14ac:dyDescent="0.25">
      <c r="A470" s="220"/>
      <c r="B470" s="514"/>
      <c r="C470" s="514"/>
      <c r="D470" s="514"/>
      <c r="E470" s="514"/>
      <c r="F470" s="515"/>
      <c r="G470" s="65"/>
      <c r="H470" s="65"/>
      <c r="I470" s="65"/>
      <c r="J470" s="65"/>
      <c r="K470" s="65"/>
      <c r="L470" s="65"/>
      <c r="M470" s="65"/>
      <c r="N470" s="65"/>
      <c r="O470" s="65"/>
      <c r="P470" s="110"/>
      <c r="Q470" s="136">
        <f t="shared" si="200"/>
        <v>0</v>
      </c>
      <c r="R470" s="432"/>
      <c r="S470" s="433"/>
      <c r="T470" s="142"/>
      <c r="U470" s="140"/>
      <c r="V470" s="140"/>
      <c r="W470" s="140"/>
      <c r="X470" s="140"/>
      <c r="Y470" s="140"/>
      <c r="Z470" s="14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row>
    <row r="471" spans="1:51" s="3" customFormat="1" x14ac:dyDescent="0.25">
      <c r="A471" s="220"/>
      <c r="B471" s="514"/>
      <c r="C471" s="514"/>
      <c r="D471" s="514"/>
      <c r="E471" s="514"/>
      <c r="F471" s="515"/>
      <c r="G471" s="65"/>
      <c r="H471" s="65"/>
      <c r="I471" s="65"/>
      <c r="J471" s="65"/>
      <c r="K471" s="65"/>
      <c r="L471" s="65"/>
      <c r="M471" s="65"/>
      <c r="N471" s="65"/>
      <c r="O471" s="65"/>
      <c r="P471" s="110"/>
      <c r="Q471" s="136">
        <f t="shared" si="200"/>
        <v>0</v>
      </c>
      <c r="R471" s="432"/>
      <c r="S471" s="433"/>
      <c r="T471" s="142"/>
      <c r="U471" s="140"/>
      <c r="V471" s="140"/>
      <c r="W471" s="140"/>
      <c r="X471" s="140"/>
      <c r="Y471" s="140"/>
      <c r="Z471" s="140"/>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row>
    <row r="472" spans="1:51" s="3" customFormat="1" x14ac:dyDescent="0.25">
      <c r="A472" s="220"/>
      <c r="B472" s="514"/>
      <c r="C472" s="514"/>
      <c r="D472" s="514"/>
      <c r="E472" s="514"/>
      <c r="F472" s="515"/>
      <c r="G472" s="65"/>
      <c r="H472" s="65"/>
      <c r="I472" s="65"/>
      <c r="J472" s="65"/>
      <c r="K472" s="65"/>
      <c r="L472" s="65"/>
      <c r="M472" s="65"/>
      <c r="N472" s="65"/>
      <c r="O472" s="65"/>
      <c r="P472" s="110"/>
      <c r="Q472" s="137">
        <f t="shared" si="200"/>
        <v>0</v>
      </c>
      <c r="R472" s="432"/>
      <c r="S472" s="433"/>
      <c r="T472" s="142"/>
      <c r="U472" s="140"/>
      <c r="V472" s="140"/>
      <c r="W472" s="140"/>
      <c r="X472" s="140"/>
      <c r="Y472" s="140"/>
      <c r="Z472" s="140"/>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row>
    <row r="473" spans="1:51" s="3" customFormat="1" x14ac:dyDescent="0.25">
      <c r="A473" s="220"/>
      <c r="B473" s="514"/>
      <c r="C473" s="514"/>
      <c r="D473" s="514"/>
      <c r="E473" s="514"/>
      <c r="F473" s="515"/>
      <c r="G473" s="65"/>
      <c r="H473" s="65"/>
      <c r="I473" s="65"/>
      <c r="J473" s="65"/>
      <c r="K473" s="65"/>
      <c r="L473" s="65"/>
      <c r="M473" s="65"/>
      <c r="N473" s="65"/>
      <c r="O473" s="65"/>
      <c r="P473" s="110"/>
      <c r="Q473" s="136">
        <f t="shared" si="200"/>
        <v>0</v>
      </c>
      <c r="R473" s="432"/>
      <c r="S473" s="433"/>
      <c r="T473" s="142"/>
      <c r="U473" s="140"/>
      <c r="V473" s="140"/>
      <c r="W473" s="140"/>
      <c r="X473" s="140"/>
      <c r="Y473" s="140"/>
      <c r="Z473" s="140"/>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row>
    <row r="474" spans="1:51" s="3" customFormat="1" x14ac:dyDescent="0.25">
      <c r="A474" s="220"/>
      <c r="B474" s="514"/>
      <c r="C474" s="514"/>
      <c r="D474" s="514"/>
      <c r="E474" s="514"/>
      <c r="F474" s="515"/>
      <c r="G474" s="65"/>
      <c r="H474" s="65"/>
      <c r="I474" s="65"/>
      <c r="J474" s="65"/>
      <c r="K474" s="65"/>
      <c r="L474" s="65"/>
      <c r="M474" s="65"/>
      <c r="N474" s="65"/>
      <c r="O474" s="65"/>
      <c r="P474" s="110"/>
      <c r="Q474" s="137">
        <f t="shared" si="200"/>
        <v>0</v>
      </c>
      <c r="R474" s="432"/>
      <c r="S474" s="433"/>
      <c r="T474" s="142"/>
      <c r="U474" s="140"/>
      <c r="V474" s="140"/>
      <c r="W474" s="140"/>
      <c r="X474" s="140"/>
      <c r="Y474" s="140"/>
      <c r="Z474" s="140"/>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row>
    <row r="475" spans="1:51" s="3" customFormat="1" x14ac:dyDescent="0.25">
      <c r="A475" s="220"/>
      <c r="B475" s="514"/>
      <c r="C475" s="514"/>
      <c r="D475" s="514"/>
      <c r="E475" s="514"/>
      <c r="F475" s="515"/>
      <c r="G475" s="65"/>
      <c r="H475" s="65"/>
      <c r="I475" s="65"/>
      <c r="J475" s="65"/>
      <c r="K475" s="65"/>
      <c r="L475" s="65"/>
      <c r="M475" s="65"/>
      <c r="N475" s="65"/>
      <c r="O475" s="65"/>
      <c r="P475" s="110"/>
      <c r="Q475" s="136">
        <f t="shared" si="200"/>
        <v>0</v>
      </c>
      <c r="R475" s="432"/>
      <c r="S475" s="433"/>
      <c r="T475" s="142"/>
      <c r="U475" s="140"/>
      <c r="V475" s="140"/>
      <c r="W475" s="140"/>
      <c r="X475" s="140"/>
      <c r="Y475" s="140"/>
      <c r="Z475" s="140"/>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row>
    <row r="476" spans="1:51" s="3" customFormat="1" x14ac:dyDescent="0.25">
      <c r="A476" s="220"/>
      <c r="B476" s="514"/>
      <c r="C476" s="514"/>
      <c r="D476" s="514"/>
      <c r="E476" s="514"/>
      <c r="F476" s="515"/>
      <c r="G476" s="65"/>
      <c r="H476" s="65"/>
      <c r="I476" s="65"/>
      <c r="J476" s="65"/>
      <c r="K476" s="65"/>
      <c r="L476" s="65"/>
      <c r="M476" s="65"/>
      <c r="N476" s="65"/>
      <c r="O476" s="65"/>
      <c r="P476" s="110"/>
      <c r="Q476" s="137">
        <f t="shared" si="200"/>
        <v>0</v>
      </c>
      <c r="R476" s="432"/>
      <c r="S476" s="433"/>
      <c r="T476" s="142"/>
      <c r="U476" s="140"/>
      <c r="V476" s="140"/>
      <c r="W476" s="140"/>
      <c r="X476" s="140"/>
      <c r="Y476" s="140"/>
      <c r="Z476" s="140"/>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row>
    <row r="477" spans="1:51" s="3" customFormat="1" x14ac:dyDescent="0.25">
      <c r="A477" s="220"/>
      <c r="B477" s="514"/>
      <c r="C477" s="514"/>
      <c r="D477" s="514"/>
      <c r="E477" s="514"/>
      <c r="F477" s="515"/>
      <c r="G477" s="65"/>
      <c r="H477" s="65"/>
      <c r="I477" s="65"/>
      <c r="J477" s="65"/>
      <c r="K477" s="65"/>
      <c r="L477" s="65"/>
      <c r="M477" s="65"/>
      <c r="N477" s="65"/>
      <c r="O477" s="65"/>
      <c r="P477" s="110"/>
      <c r="Q477" s="136">
        <f t="shared" si="200"/>
        <v>0</v>
      </c>
      <c r="R477" s="432"/>
      <c r="S477" s="433"/>
      <c r="T477" s="142"/>
      <c r="U477" s="140"/>
      <c r="V477" s="140"/>
      <c r="W477" s="140"/>
      <c r="X477" s="140"/>
      <c r="Y477" s="140"/>
      <c r="Z477" s="140"/>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row>
    <row r="478" spans="1:51" s="3" customFormat="1" x14ac:dyDescent="0.25">
      <c r="A478" s="220"/>
      <c r="B478" s="514"/>
      <c r="C478" s="514"/>
      <c r="D478" s="514"/>
      <c r="E478" s="514"/>
      <c r="F478" s="515"/>
      <c r="G478" s="65"/>
      <c r="H478" s="65"/>
      <c r="I478" s="65"/>
      <c r="J478" s="65"/>
      <c r="K478" s="65"/>
      <c r="L478" s="65"/>
      <c r="M478" s="65"/>
      <c r="N478" s="65"/>
      <c r="O478" s="65"/>
      <c r="P478" s="110"/>
      <c r="Q478" s="137">
        <f t="shared" si="200"/>
        <v>0</v>
      </c>
      <c r="R478" s="432"/>
      <c r="S478" s="433"/>
      <c r="T478" s="142"/>
      <c r="U478" s="140"/>
      <c r="V478" s="140"/>
      <c r="W478" s="140"/>
      <c r="X478" s="140"/>
      <c r="Y478" s="140"/>
      <c r="Z478" s="140"/>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row>
    <row r="479" spans="1:51" s="3" customFormat="1" ht="15.6" thickBot="1" x14ac:dyDescent="0.3">
      <c r="A479" s="223"/>
      <c r="B479" s="516"/>
      <c r="C479" s="516"/>
      <c r="D479" s="516"/>
      <c r="E479" s="516"/>
      <c r="F479" s="517"/>
      <c r="G479" s="163"/>
      <c r="H479" s="163"/>
      <c r="I479" s="163"/>
      <c r="J479" s="163"/>
      <c r="K479" s="163"/>
      <c r="L479" s="163"/>
      <c r="M479" s="163"/>
      <c r="N479" s="163"/>
      <c r="O479" s="163"/>
      <c r="P479" s="164"/>
      <c r="Q479" s="137">
        <f t="shared" si="200"/>
        <v>0</v>
      </c>
      <c r="R479" s="434"/>
      <c r="S479" s="435"/>
      <c r="T479" s="142"/>
      <c r="U479" s="140"/>
      <c r="V479" s="140"/>
      <c r="W479" s="140"/>
      <c r="X479" s="140"/>
      <c r="Y479" s="140"/>
      <c r="Z479" s="140"/>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row>
    <row r="480" spans="1:51" s="3" customFormat="1" ht="15" customHeight="1" thickBot="1" x14ac:dyDescent="0.3">
      <c r="A480" s="518" t="s">
        <v>179</v>
      </c>
      <c r="B480" s="519"/>
      <c r="C480" s="519"/>
      <c r="D480" s="519"/>
      <c r="E480" s="519"/>
      <c r="F480" s="520"/>
      <c r="G480" s="108">
        <f>ROUND(SUM(G481:G515),2)</f>
        <v>0</v>
      </c>
      <c r="H480" s="108">
        <f t="shared" ref="H480:P480" si="201">ROUND(SUM(H481:H515),2)</f>
        <v>0</v>
      </c>
      <c r="I480" s="108">
        <f t="shared" si="201"/>
        <v>0</v>
      </c>
      <c r="J480" s="108">
        <f t="shared" si="201"/>
        <v>0</v>
      </c>
      <c r="K480" s="108">
        <f t="shared" si="201"/>
        <v>0</v>
      </c>
      <c r="L480" s="108">
        <f t="shared" si="201"/>
        <v>0</v>
      </c>
      <c r="M480" s="108">
        <f t="shared" si="201"/>
        <v>0</v>
      </c>
      <c r="N480" s="108">
        <f t="shared" si="201"/>
        <v>0</v>
      </c>
      <c r="O480" s="108">
        <f t="shared" si="201"/>
        <v>0</v>
      </c>
      <c r="P480" s="108">
        <f t="shared" si="201"/>
        <v>0</v>
      </c>
      <c r="Q480" s="63">
        <f>SUM(G480:P480)</f>
        <v>0</v>
      </c>
      <c r="R480" s="428"/>
      <c r="S480" s="429">
        <f>SUM(S481:S515)</f>
        <v>0</v>
      </c>
      <c r="T480" s="142"/>
      <c r="U480" s="140"/>
      <c r="V480" s="149">
        <f>SUM(W481:AF481)</f>
        <v>0</v>
      </c>
      <c r="W480" s="144" t="str">
        <f>G$11</f>
        <v>PR</v>
      </c>
      <c r="X480" s="144" t="str">
        <f t="shared" ref="X480" si="202">H$11</f>
        <v>PM</v>
      </c>
      <c r="Y480" s="144" t="str">
        <f t="shared" ref="Y480" si="203">I$11</f>
        <v>SENG</v>
      </c>
      <c r="Z480" s="144" t="str">
        <f t="shared" ref="Z480" si="204">J$11</f>
        <v>ENG</v>
      </c>
      <c r="AA480" s="144" t="str">
        <f t="shared" ref="AA480" si="205">K$11</f>
        <v>SDES</v>
      </c>
      <c r="AB480" s="144" t="str">
        <f t="shared" ref="AB480" si="206">L$11</f>
        <v>DES</v>
      </c>
      <c r="AC480" s="144" t="str">
        <f t="shared" ref="AC480" si="207">M$11</f>
        <v>TECH</v>
      </c>
      <c r="AD480" s="144" t="str">
        <f t="shared" ref="AD480" si="208">N$11</f>
        <v>ADM</v>
      </c>
      <c r="AE480" s="144" t="str">
        <f t="shared" ref="AE480" si="209">O$11</f>
        <v>UD1</v>
      </c>
      <c r="AF480" s="144" t="str">
        <f t="shared" ref="AF480" si="210">P$11</f>
        <v>UD2</v>
      </c>
      <c r="AG480" s="140"/>
      <c r="AH480" s="140"/>
      <c r="AI480" s="140"/>
      <c r="AJ480" s="140"/>
      <c r="AK480" s="140"/>
      <c r="AL480" s="140"/>
      <c r="AM480" s="140"/>
      <c r="AN480" s="140"/>
      <c r="AO480" s="140"/>
      <c r="AP480" s="140"/>
      <c r="AQ480" s="140"/>
      <c r="AR480" s="140"/>
      <c r="AS480" s="140"/>
      <c r="AT480" s="140"/>
      <c r="AU480" s="140"/>
      <c r="AV480" s="140"/>
      <c r="AW480" s="140"/>
      <c r="AX480" s="140"/>
      <c r="AY480" s="140"/>
    </row>
    <row r="481" spans="1:51" s="3" customFormat="1" x14ac:dyDescent="0.25">
      <c r="A481" s="221"/>
      <c r="B481" s="514"/>
      <c r="C481" s="514"/>
      <c r="D481" s="514"/>
      <c r="E481" s="514"/>
      <c r="F481" s="515"/>
      <c r="G481" s="65"/>
      <c r="H481" s="65"/>
      <c r="I481" s="65"/>
      <c r="J481" s="65"/>
      <c r="K481" s="65"/>
      <c r="L481" s="65"/>
      <c r="M481" s="65"/>
      <c r="N481" s="65"/>
      <c r="O481" s="65"/>
      <c r="P481" s="110"/>
      <c r="Q481" s="136">
        <f t="shared" ref="Q481:Q487" si="211">SUM(G481:P481)</f>
        <v>0</v>
      </c>
      <c r="R481" s="430"/>
      <c r="S481" s="431"/>
      <c r="T481" s="142"/>
      <c r="U481" s="140"/>
      <c r="V481" s="140"/>
      <c r="W481" s="146">
        <f>G480*'SRC Rates'!$F$25</f>
        <v>0</v>
      </c>
      <c r="X481" s="146">
        <f>H480*'SRC Rates'!$F$31</f>
        <v>0</v>
      </c>
      <c r="Y481" s="381">
        <f>I480*'SRC Rates'!$F$45</f>
        <v>0</v>
      </c>
      <c r="Z481" s="381">
        <f>J480*'SRC Rates'!$F$59</f>
        <v>0</v>
      </c>
      <c r="AA481" s="381">
        <f>K480*'SRC Rates'!$F$73</f>
        <v>0</v>
      </c>
      <c r="AB481" s="381">
        <f>L480*'SRC Rates'!$F$87</f>
        <v>0</v>
      </c>
      <c r="AC481" s="381">
        <f>M480*'SRC Rates'!$F$101</f>
        <v>0</v>
      </c>
      <c r="AD481" s="381">
        <f>N480*'SRC Rates'!$F$115</f>
        <v>0</v>
      </c>
      <c r="AE481" s="381">
        <f>O480*'SRC Rates'!$F$129</f>
        <v>0</v>
      </c>
      <c r="AF481" s="381">
        <f>P480*'SRC Rates'!$F$143</f>
        <v>0</v>
      </c>
      <c r="AG481" s="140"/>
      <c r="AH481" s="140"/>
      <c r="AI481" s="140"/>
      <c r="AJ481" s="140"/>
      <c r="AK481" s="140"/>
      <c r="AL481" s="140"/>
      <c r="AM481" s="140"/>
      <c r="AN481" s="140"/>
      <c r="AO481" s="140"/>
      <c r="AP481" s="140"/>
      <c r="AQ481" s="140"/>
      <c r="AR481" s="140"/>
      <c r="AS481" s="140"/>
      <c r="AT481" s="140"/>
      <c r="AU481" s="140"/>
      <c r="AV481" s="140"/>
      <c r="AW481" s="140"/>
      <c r="AX481" s="140"/>
      <c r="AY481" s="140"/>
    </row>
    <row r="482" spans="1:51" s="3" customFormat="1" ht="15" customHeight="1" x14ac:dyDescent="0.25">
      <c r="A482" s="221"/>
      <c r="B482" s="514"/>
      <c r="C482" s="514"/>
      <c r="D482" s="514"/>
      <c r="E482" s="514"/>
      <c r="F482" s="515"/>
      <c r="G482" s="65"/>
      <c r="H482" s="65"/>
      <c r="I482" s="65"/>
      <c r="J482" s="65"/>
      <c r="K482" s="65"/>
      <c r="L482" s="65"/>
      <c r="M482" s="65"/>
      <c r="N482" s="65"/>
      <c r="O482" s="65"/>
      <c r="P482" s="110"/>
      <c r="Q482" s="136">
        <f t="shared" si="211"/>
        <v>0</v>
      </c>
      <c r="R482" s="432"/>
      <c r="S482" s="433"/>
      <c r="T482" s="142"/>
      <c r="U482" s="140"/>
      <c r="V482" s="140"/>
      <c r="W482" s="140"/>
      <c r="X482" s="140"/>
      <c r="Y482" s="140"/>
      <c r="Z482" s="140"/>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row>
    <row r="483" spans="1:51" s="3" customFormat="1" ht="15" customHeight="1" x14ac:dyDescent="0.25">
      <c r="A483" s="221"/>
      <c r="B483" s="514"/>
      <c r="C483" s="514"/>
      <c r="D483" s="514"/>
      <c r="E483" s="514"/>
      <c r="F483" s="515"/>
      <c r="G483" s="65"/>
      <c r="H483" s="65"/>
      <c r="I483" s="65"/>
      <c r="J483" s="65"/>
      <c r="K483" s="65"/>
      <c r="L483" s="65"/>
      <c r="M483" s="65"/>
      <c r="N483" s="65"/>
      <c r="O483" s="65"/>
      <c r="P483" s="110"/>
      <c r="Q483" s="137">
        <f t="shared" si="211"/>
        <v>0</v>
      </c>
      <c r="R483" s="432"/>
      <c r="S483" s="433"/>
      <c r="T483" s="142"/>
      <c r="U483" s="140"/>
      <c r="V483" s="140"/>
      <c r="W483" s="140"/>
      <c r="X483" s="140"/>
      <c r="Y483" s="140"/>
      <c r="Z483" s="140"/>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row>
    <row r="484" spans="1:51" s="3" customFormat="1" ht="15" customHeight="1" x14ac:dyDescent="0.25">
      <c r="A484" s="221"/>
      <c r="B484" s="514"/>
      <c r="C484" s="514"/>
      <c r="D484" s="514"/>
      <c r="E484" s="514"/>
      <c r="F484" s="515"/>
      <c r="G484" s="65"/>
      <c r="H484" s="65"/>
      <c r="I484" s="65"/>
      <c r="J484" s="65"/>
      <c r="K484" s="65"/>
      <c r="L484" s="65"/>
      <c r="M484" s="65"/>
      <c r="N484" s="65"/>
      <c r="O484" s="65"/>
      <c r="P484" s="110"/>
      <c r="Q484" s="136">
        <f t="shared" si="211"/>
        <v>0</v>
      </c>
      <c r="R484" s="432"/>
      <c r="S484" s="433"/>
      <c r="T484" s="142"/>
      <c r="U484" s="140"/>
      <c r="V484" s="140"/>
      <c r="W484" s="140"/>
      <c r="X484" s="140"/>
      <c r="Y484" s="140"/>
      <c r="Z484" s="140"/>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row>
    <row r="485" spans="1:51" s="3" customFormat="1" ht="15" customHeight="1" x14ac:dyDescent="0.25">
      <c r="A485" s="221"/>
      <c r="B485" s="514"/>
      <c r="C485" s="514"/>
      <c r="D485" s="514"/>
      <c r="E485" s="514"/>
      <c r="F485" s="515"/>
      <c r="G485" s="65"/>
      <c r="H485" s="65"/>
      <c r="I485" s="65"/>
      <c r="J485" s="65"/>
      <c r="K485" s="65"/>
      <c r="L485" s="65"/>
      <c r="M485" s="65"/>
      <c r="N485" s="65"/>
      <c r="O485" s="65"/>
      <c r="P485" s="110"/>
      <c r="Q485" s="137">
        <f t="shared" si="211"/>
        <v>0</v>
      </c>
      <c r="R485" s="432"/>
      <c r="S485" s="433"/>
      <c r="T485" s="142"/>
      <c r="U485" s="140"/>
      <c r="V485" s="140"/>
      <c r="W485" s="140"/>
      <c r="X485" s="140"/>
      <c r="Y485" s="140"/>
      <c r="Z485" s="140"/>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row>
    <row r="486" spans="1:51" s="3" customFormat="1" ht="15" customHeight="1" x14ac:dyDescent="0.25">
      <c r="A486" s="221"/>
      <c r="B486" s="514"/>
      <c r="C486" s="514"/>
      <c r="D486" s="514"/>
      <c r="E486" s="514"/>
      <c r="F486" s="515"/>
      <c r="G486" s="65"/>
      <c r="H486" s="65"/>
      <c r="I486" s="65"/>
      <c r="J486" s="65"/>
      <c r="K486" s="65"/>
      <c r="L486" s="65"/>
      <c r="M486" s="65"/>
      <c r="N486" s="65"/>
      <c r="O486" s="65"/>
      <c r="P486" s="110"/>
      <c r="Q486" s="136">
        <f t="shared" si="211"/>
        <v>0</v>
      </c>
      <c r="R486" s="432"/>
      <c r="S486" s="433"/>
      <c r="T486" s="142"/>
      <c r="U486" s="140"/>
      <c r="V486" s="140"/>
      <c r="W486" s="140"/>
      <c r="X486" s="140"/>
      <c r="Y486" s="140"/>
      <c r="Z486" s="140"/>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row>
    <row r="487" spans="1:51" s="3" customFormat="1" x14ac:dyDescent="0.25">
      <c r="A487" s="220"/>
      <c r="B487" s="514"/>
      <c r="C487" s="514"/>
      <c r="D487" s="514"/>
      <c r="E487" s="514"/>
      <c r="F487" s="515"/>
      <c r="G487" s="65"/>
      <c r="H487" s="65"/>
      <c r="I487" s="65"/>
      <c r="J487" s="65"/>
      <c r="K487" s="65"/>
      <c r="L487" s="65"/>
      <c r="M487" s="65"/>
      <c r="N487" s="65"/>
      <c r="O487" s="65"/>
      <c r="P487" s="110"/>
      <c r="Q487" s="136">
        <f t="shared" si="211"/>
        <v>0</v>
      </c>
      <c r="R487" s="432"/>
      <c r="S487" s="433"/>
      <c r="T487" s="142"/>
      <c r="U487" s="140"/>
      <c r="V487" s="140"/>
      <c r="W487" s="140"/>
      <c r="X487" s="140"/>
      <c r="Y487" s="140"/>
      <c r="Z487" s="140"/>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row>
    <row r="488" spans="1:51" s="3" customFormat="1" x14ac:dyDescent="0.25">
      <c r="A488" s="220"/>
      <c r="B488" s="514"/>
      <c r="C488" s="514"/>
      <c r="D488" s="514"/>
      <c r="E488" s="514"/>
      <c r="F488" s="515"/>
      <c r="G488" s="65"/>
      <c r="H488" s="65"/>
      <c r="I488" s="65"/>
      <c r="J488" s="65"/>
      <c r="K488" s="65"/>
      <c r="L488" s="65"/>
      <c r="M488" s="65"/>
      <c r="N488" s="65"/>
      <c r="O488" s="65"/>
      <c r="P488" s="110"/>
      <c r="Q488" s="137">
        <f t="shared" ref="Q488:Q497" si="212">SUM(G488:P488)</f>
        <v>0</v>
      </c>
      <c r="R488" s="432"/>
      <c r="S488" s="433"/>
      <c r="T488" s="142"/>
      <c r="U488" s="140"/>
      <c r="V488" s="140"/>
      <c r="W488" s="140"/>
      <c r="X488" s="140"/>
      <c r="Y488" s="140"/>
      <c r="Z488" s="140"/>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row>
    <row r="489" spans="1:51" s="3" customFormat="1" x14ac:dyDescent="0.25">
      <c r="A489" s="220"/>
      <c r="B489" s="514"/>
      <c r="C489" s="514"/>
      <c r="D489" s="514"/>
      <c r="E489" s="514"/>
      <c r="F489" s="515"/>
      <c r="G489" s="65"/>
      <c r="H489" s="65"/>
      <c r="I489" s="65"/>
      <c r="J489" s="65"/>
      <c r="K489" s="65"/>
      <c r="L489" s="65"/>
      <c r="M489" s="65"/>
      <c r="N489" s="65"/>
      <c r="O489" s="65"/>
      <c r="P489" s="110"/>
      <c r="Q489" s="136">
        <f t="shared" si="212"/>
        <v>0</v>
      </c>
      <c r="R489" s="432"/>
      <c r="S489" s="433"/>
      <c r="T489" s="142"/>
      <c r="U489" s="140"/>
      <c r="V489" s="140"/>
      <c r="W489" s="140"/>
      <c r="X489" s="140"/>
      <c r="Y489" s="140"/>
      <c r="Z489" s="140"/>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row>
    <row r="490" spans="1:51" s="3" customFormat="1" x14ac:dyDescent="0.25">
      <c r="A490" s="220"/>
      <c r="B490" s="514"/>
      <c r="C490" s="514"/>
      <c r="D490" s="514"/>
      <c r="E490" s="514"/>
      <c r="F490" s="515"/>
      <c r="G490" s="65"/>
      <c r="H490" s="65"/>
      <c r="I490" s="65"/>
      <c r="J490" s="65"/>
      <c r="K490" s="65"/>
      <c r="L490" s="65"/>
      <c r="M490" s="65"/>
      <c r="N490" s="65"/>
      <c r="O490" s="65"/>
      <c r="P490" s="110"/>
      <c r="Q490" s="137">
        <f t="shared" si="212"/>
        <v>0</v>
      </c>
      <c r="R490" s="432"/>
      <c r="S490" s="433"/>
      <c r="T490" s="142"/>
      <c r="U490" s="140"/>
      <c r="V490" s="140"/>
      <c r="W490" s="140"/>
      <c r="X490" s="140"/>
      <c r="Y490" s="140"/>
      <c r="Z490" s="14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row>
    <row r="491" spans="1:51" s="3" customFormat="1" x14ac:dyDescent="0.25">
      <c r="A491" s="220"/>
      <c r="B491" s="514"/>
      <c r="C491" s="514"/>
      <c r="D491" s="514"/>
      <c r="E491" s="514"/>
      <c r="F491" s="515"/>
      <c r="G491" s="65"/>
      <c r="H491" s="65"/>
      <c r="I491" s="65"/>
      <c r="J491" s="65"/>
      <c r="K491" s="65"/>
      <c r="L491" s="65"/>
      <c r="M491" s="65"/>
      <c r="N491" s="65"/>
      <c r="O491" s="65"/>
      <c r="P491" s="110"/>
      <c r="Q491" s="136">
        <f t="shared" si="212"/>
        <v>0</v>
      </c>
      <c r="R491" s="432"/>
      <c r="S491" s="433"/>
      <c r="T491" s="142"/>
      <c r="U491" s="140"/>
      <c r="V491" s="140"/>
      <c r="W491" s="140"/>
      <c r="X491" s="140"/>
      <c r="Y491" s="140"/>
      <c r="Z491" s="140"/>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row>
    <row r="492" spans="1:51" s="3" customFormat="1" x14ac:dyDescent="0.25">
      <c r="A492" s="220"/>
      <c r="B492" s="514"/>
      <c r="C492" s="514"/>
      <c r="D492" s="514"/>
      <c r="E492" s="514"/>
      <c r="F492" s="515"/>
      <c r="G492" s="65"/>
      <c r="H492" s="65"/>
      <c r="I492" s="65"/>
      <c r="J492" s="65"/>
      <c r="K492" s="65"/>
      <c r="L492" s="65"/>
      <c r="M492" s="65"/>
      <c r="N492" s="65"/>
      <c r="O492" s="65"/>
      <c r="P492" s="110"/>
      <c r="Q492" s="136">
        <f t="shared" si="212"/>
        <v>0</v>
      </c>
      <c r="R492" s="432"/>
      <c r="S492" s="433"/>
      <c r="T492" s="142"/>
      <c r="U492" s="140"/>
      <c r="V492" s="140"/>
      <c r="W492" s="140"/>
      <c r="X492" s="140"/>
      <c r="Y492" s="140"/>
      <c r="Z492" s="140"/>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row>
    <row r="493" spans="1:51" s="3" customFormat="1" x14ac:dyDescent="0.25">
      <c r="A493" s="220"/>
      <c r="B493" s="514"/>
      <c r="C493" s="514"/>
      <c r="D493" s="514"/>
      <c r="E493" s="514"/>
      <c r="F493" s="515"/>
      <c r="G493" s="65"/>
      <c r="H493" s="65"/>
      <c r="I493" s="65"/>
      <c r="J493" s="65"/>
      <c r="K493" s="65"/>
      <c r="L493" s="65"/>
      <c r="M493" s="65"/>
      <c r="N493" s="65"/>
      <c r="O493" s="65"/>
      <c r="P493" s="110"/>
      <c r="Q493" s="137">
        <f t="shared" si="212"/>
        <v>0</v>
      </c>
      <c r="R493" s="432"/>
      <c r="S493" s="433"/>
      <c r="T493" s="142"/>
      <c r="U493" s="140"/>
      <c r="V493" s="140"/>
      <c r="W493" s="140"/>
      <c r="X493" s="140"/>
      <c r="Y493" s="140"/>
      <c r="Z493" s="140"/>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row>
    <row r="494" spans="1:51" s="3" customFormat="1" x14ac:dyDescent="0.25">
      <c r="A494" s="220"/>
      <c r="B494" s="514"/>
      <c r="C494" s="514"/>
      <c r="D494" s="514"/>
      <c r="E494" s="514"/>
      <c r="F494" s="515"/>
      <c r="G494" s="65"/>
      <c r="H494" s="65"/>
      <c r="I494" s="65"/>
      <c r="J494" s="65"/>
      <c r="K494" s="65"/>
      <c r="L494" s="65"/>
      <c r="M494" s="65"/>
      <c r="N494" s="65"/>
      <c r="O494" s="65"/>
      <c r="P494" s="110"/>
      <c r="Q494" s="136">
        <f t="shared" si="212"/>
        <v>0</v>
      </c>
      <c r="R494" s="432"/>
      <c r="S494" s="433"/>
      <c r="T494" s="142"/>
      <c r="U494" s="140"/>
      <c r="V494" s="140"/>
      <c r="W494" s="140"/>
      <c r="X494" s="140"/>
      <c r="Y494" s="140"/>
      <c r="Z494" s="140"/>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row>
    <row r="495" spans="1:51" s="3" customFormat="1" x14ac:dyDescent="0.25">
      <c r="A495" s="220"/>
      <c r="B495" s="514"/>
      <c r="C495" s="514"/>
      <c r="D495" s="514"/>
      <c r="E495" s="514"/>
      <c r="F495" s="515"/>
      <c r="G495" s="65"/>
      <c r="H495" s="65"/>
      <c r="I495" s="65"/>
      <c r="J495" s="65"/>
      <c r="K495" s="65"/>
      <c r="L495" s="65"/>
      <c r="M495" s="65"/>
      <c r="N495" s="65"/>
      <c r="O495" s="65"/>
      <c r="P495" s="110"/>
      <c r="Q495" s="137">
        <f t="shared" si="212"/>
        <v>0</v>
      </c>
      <c r="R495" s="432"/>
      <c r="S495" s="433"/>
      <c r="T495" s="142"/>
      <c r="U495" s="140"/>
      <c r="V495" s="140"/>
      <c r="W495" s="140"/>
      <c r="X495" s="140"/>
      <c r="Y495" s="140"/>
      <c r="Z495" s="140"/>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row>
    <row r="496" spans="1:51" s="3" customFormat="1" x14ac:dyDescent="0.25">
      <c r="A496" s="220"/>
      <c r="B496" s="514"/>
      <c r="C496" s="514"/>
      <c r="D496" s="514"/>
      <c r="E496" s="514"/>
      <c r="F496" s="515"/>
      <c r="G496" s="65"/>
      <c r="H496" s="65"/>
      <c r="I496" s="65"/>
      <c r="J496" s="65"/>
      <c r="K496" s="65"/>
      <c r="L496" s="65"/>
      <c r="M496" s="65"/>
      <c r="N496" s="65"/>
      <c r="O496" s="65"/>
      <c r="P496" s="110"/>
      <c r="Q496" s="136">
        <f t="shared" si="212"/>
        <v>0</v>
      </c>
      <c r="R496" s="432"/>
      <c r="S496" s="433"/>
      <c r="T496" s="142"/>
      <c r="U496" s="140"/>
      <c r="V496" s="140"/>
      <c r="W496" s="140"/>
      <c r="X496" s="140"/>
      <c r="Y496" s="140"/>
      <c r="Z496" s="140"/>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row>
    <row r="497" spans="1:51" s="3" customFormat="1" x14ac:dyDescent="0.25">
      <c r="A497" s="220"/>
      <c r="B497" s="514"/>
      <c r="C497" s="514"/>
      <c r="D497" s="514"/>
      <c r="E497" s="514"/>
      <c r="F497" s="515"/>
      <c r="G497" s="65"/>
      <c r="H497" s="65"/>
      <c r="I497" s="65"/>
      <c r="J497" s="65"/>
      <c r="K497" s="65"/>
      <c r="L497" s="65"/>
      <c r="M497" s="65"/>
      <c r="N497" s="65"/>
      <c r="O497" s="65"/>
      <c r="P497" s="110"/>
      <c r="Q497" s="136">
        <f t="shared" si="212"/>
        <v>0</v>
      </c>
      <c r="R497" s="432"/>
      <c r="S497" s="433"/>
      <c r="T497" s="142"/>
      <c r="U497" s="140"/>
      <c r="V497" s="140"/>
      <c r="W497" s="140"/>
      <c r="X497" s="140"/>
      <c r="Y497" s="140"/>
      <c r="Z497" s="140"/>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row>
    <row r="498" spans="1:51" s="3" customFormat="1" x14ac:dyDescent="0.25">
      <c r="A498" s="220"/>
      <c r="B498" s="514"/>
      <c r="C498" s="514"/>
      <c r="D498" s="514"/>
      <c r="E498" s="514"/>
      <c r="F498" s="515"/>
      <c r="G498" s="65"/>
      <c r="H498" s="65"/>
      <c r="I498" s="65"/>
      <c r="J498" s="65"/>
      <c r="K498" s="65"/>
      <c r="L498" s="65"/>
      <c r="M498" s="65"/>
      <c r="N498" s="65"/>
      <c r="O498" s="65"/>
      <c r="P498" s="110"/>
      <c r="Q498" s="137">
        <f t="shared" ref="Q498:Q515" si="213">SUM(G498:P498)</f>
        <v>0</v>
      </c>
      <c r="R498" s="432"/>
      <c r="S498" s="433"/>
      <c r="T498" s="142"/>
      <c r="U498" s="140"/>
      <c r="V498" s="140"/>
      <c r="W498" s="140"/>
      <c r="X498" s="140"/>
      <c r="Y498" s="140"/>
      <c r="Z498" s="140"/>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row>
    <row r="499" spans="1:51" s="3" customFormat="1" x14ac:dyDescent="0.25">
      <c r="A499" s="220"/>
      <c r="B499" s="514"/>
      <c r="C499" s="514"/>
      <c r="D499" s="514"/>
      <c r="E499" s="514"/>
      <c r="F499" s="515"/>
      <c r="G499" s="65"/>
      <c r="H499" s="65"/>
      <c r="I499" s="65"/>
      <c r="J499" s="65"/>
      <c r="K499" s="65"/>
      <c r="L499" s="65"/>
      <c r="M499" s="65"/>
      <c r="N499" s="65"/>
      <c r="O499" s="65"/>
      <c r="P499" s="110"/>
      <c r="Q499" s="136">
        <f t="shared" si="213"/>
        <v>0</v>
      </c>
      <c r="R499" s="432"/>
      <c r="S499" s="433"/>
      <c r="T499" s="142"/>
      <c r="U499" s="140"/>
      <c r="V499" s="140"/>
      <c r="W499" s="140"/>
      <c r="X499" s="140"/>
      <c r="Y499" s="140"/>
      <c r="Z499" s="140"/>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row>
    <row r="500" spans="1:51" s="3" customFormat="1" x14ac:dyDescent="0.25">
      <c r="A500" s="220"/>
      <c r="B500" s="514"/>
      <c r="C500" s="514"/>
      <c r="D500" s="514"/>
      <c r="E500" s="514"/>
      <c r="F500" s="515"/>
      <c r="G500" s="65"/>
      <c r="H500" s="65"/>
      <c r="I500" s="65"/>
      <c r="J500" s="65"/>
      <c r="K500" s="65"/>
      <c r="L500" s="65"/>
      <c r="M500" s="65"/>
      <c r="N500" s="65"/>
      <c r="O500" s="65"/>
      <c r="P500" s="110"/>
      <c r="Q500" s="137">
        <f t="shared" si="213"/>
        <v>0</v>
      </c>
      <c r="R500" s="432"/>
      <c r="S500" s="433"/>
      <c r="T500" s="142"/>
      <c r="U500" s="140"/>
      <c r="V500" s="140"/>
      <c r="W500" s="140"/>
      <c r="X500" s="140"/>
      <c r="Y500" s="140"/>
      <c r="Z500" s="14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row>
    <row r="501" spans="1:51" s="3" customFormat="1" x14ac:dyDescent="0.25">
      <c r="A501" s="220"/>
      <c r="B501" s="514"/>
      <c r="C501" s="514"/>
      <c r="D501" s="514"/>
      <c r="E501" s="514"/>
      <c r="F501" s="515"/>
      <c r="G501" s="65"/>
      <c r="H501" s="65"/>
      <c r="I501" s="65"/>
      <c r="J501" s="65"/>
      <c r="K501" s="65"/>
      <c r="L501" s="65"/>
      <c r="M501" s="65"/>
      <c r="N501" s="65"/>
      <c r="O501" s="65"/>
      <c r="P501" s="110"/>
      <c r="Q501" s="136">
        <f t="shared" si="213"/>
        <v>0</v>
      </c>
      <c r="R501" s="432"/>
      <c r="S501" s="433"/>
      <c r="T501" s="142"/>
      <c r="U501" s="140"/>
      <c r="V501" s="140"/>
      <c r="W501" s="140"/>
      <c r="X501" s="140"/>
      <c r="Y501" s="140"/>
      <c r="Z501" s="140"/>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row>
    <row r="502" spans="1:51" s="3" customFormat="1" x14ac:dyDescent="0.25">
      <c r="A502" s="220"/>
      <c r="B502" s="514"/>
      <c r="C502" s="514"/>
      <c r="D502" s="514"/>
      <c r="E502" s="514"/>
      <c r="F502" s="515"/>
      <c r="G502" s="65"/>
      <c r="H502" s="65"/>
      <c r="I502" s="65"/>
      <c r="J502" s="65"/>
      <c r="K502" s="65"/>
      <c r="L502" s="65"/>
      <c r="M502" s="65"/>
      <c r="N502" s="65"/>
      <c r="O502" s="65"/>
      <c r="P502" s="110"/>
      <c r="Q502" s="136">
        <f t="shared" si="213"/>
        <v>0</v>
      </c>
      <c r="R502" s="432"/>
      <c r="S502" s="433"/>
      <c r="T502" s="142"/>
      <c r="U502" s="140"/>
      <c r="V502" s="140"/>
      <c r="W502" s="140"/>
      <c r="X502" s="140"/>
      <c r="Y502" s="140"/>
      <c r="Z502" s="140"/>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row>
    <row r="503" spans="1:51" s="3" customFormat="1" x14ac:dyDescent="0.25">
      <c r="A503" s="220"/>
      <c r="B503" s="514"/>
      <c r="C503" s="514"/>
      <c r="D503" s="514"/>
      <c r="E503" s="514"/>
      <c r="F503" s="515"/>
      <c r="G503" s="65"/>
      <c r="H503" s="65"/>
      <c r="I503" s="65"/>
      <c r="J503" s="65"/>
      <c r="K503" s="65"/>
      <c r="L503" s="65"/>
      <c r="M503" s="65"/>
      <c r="N503" s="65"/>
      <c r="O503" s="65"/>
      <c r="P503" s="110"/>
      <c r="Q503" s="137">
        <f t="shared" si="213"/>
        <v>0</v>
      </c>
      <c r="R503" s="432"/>
      <c r="S503" s="433"/>
      <c r="T503" s="142"/>
      <c r="U503" s="140"/>
      <c r="V503" s="140"/>
      <c r="W503" s="140"/>
      <c r="X503" s="140"/>
      <c r="Y503" s="140"/>
      <c r="Z503" s="140"/>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row>
    <row r="504" spans="1:51" s="3" customFormat="1" x14ac:dyDescent="0.25">
      <c r="A504" s="220"/>
      <c r="B504" s="514"/>
      <c r="C504" s="514"/>
      <c r="D504" s="514"/>
      <c r="E504" s="514"/>
      <c r="F504" s="515"/>
      <c r="G504" s="65"/>
      <c r="H504" s="65"/>
      <c r="I504" s="65"/>
      <c r="J504" s="65"/>
      <c r="K504" s="65"/>
      <c r="L504" s="65"/>
      <c r="M504" s="65"/>
      <c r="N504" s="65"/>
      <c r="O504" s="65"/>
      <c r="P504" s="110"/>
      <c r="Q504" s="136">
        <f t="shared" si="213"/>
        <v>0</v>
      </c>
      <c r="R504" s="432"/>
      <c r="S504" s="433"/>
      <c r="T504" s="142"/>
      <c r="U504" s="140"/>
      <c r="V504" s="140"/>
      <c r="W504" s="140"/>
      <c r="X504" s="140"/>
      <c r="Y504" s="140"/>
      <c r="Z504" s="140"/>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row>
    <row r="505" spans="1:51" s="3" customFormat="1" x14ac:dyDescent="0.25">
      <c r="A505" s="220"/>
      <c r="B505" s="514"/>
      <c r="C505" s="514"/>
      <c r="D505" s="514"/>
      <c r="E505" s="514"/>
      <c r="F505" s="515"/>
      <c r="G505" s="65"/>
      <c r="H505" s="65"/>
      <c r="I505" s="65"/>
      <c r="J505" s="65"/>
      <c r="K505" s="65"/>
      <c r="L505" s="65"/>
      <c r="M505" s="65"/>
      <c r="N505" s="65"/>
      <c r="O505" s="65"/>
      <c r="P505" s="110"/>
      <c r="Q505" s="137">
        <f t="shared" si="213"/>
        <v>0</v>
      </c>
      <c r="R505" s="432"/>
      <c r="S505" s="433"/>
      <c r="T505" s="142"/>
      <c r="U505" s="140"/>
      <c r="V505" s="140"/>
      <c r="W505" s="140"/>
      <c r="X505" s="140"/>
      <c r="Y505" s="140"/>
      <c r="Z505" s="140"/>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row>
    <row r="506" spans="1:51" s="3" customFormat="1" x14ac:dyDescent="0.25">
      <c r="A506" s="220"/>
      <c r="B506" s="514"/>
      <c r="C506" s="514"/>
      <c r="D506" s="514"/>
      <c r="E506" s="514"/>
      <c r="F506" s="515"/>
      <c r="G506" s="65"/>
      <c r="H506" s="65"/>
      <c r="I506" s="65"/>
      <c r="J506" s="65"/>
      <c r="K506" s="65"/>
      <c r="L506" s="65"/>
      <c r="M506" s="65"/>
      <c r="N506" s="65"/>
      <c r="O506" s="65"/>
      <c r="P506" s="110"/>
      <c r="Q506" s="136">
        <f t="shared" si="213"/>
        <v>0</v>
      </c>
      <c r="R506" s="432"/>
      <c r="S506" s="433"/>
      <c r="T506" s="142"/>
      <c r="U506" s="140"/>
      <c r="V506" s="140"/>
      <c r="W506" s="140"/>
      <c r="X506" s="140"/>
      <c r="Y506" s="140"/>
      <c r="Z506" s="140"/>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row>
    <row r="507" spans="1:51" s="3" customFormat="1" x14ac:dyDescent="0.25">
      <c r="A507" s="220"/>
      <c r="B507" s="514"/>
      <c r="C507" s="514"/>
      <c r="D507" s="514"/>
      <c r="E507" s="514"/>
      <c r="F507" s="515"/>
      <c r="G507" s="65"/>
      <c r="H507" s="65"/>
      <c r="I507" s="65"/>
      <c r="J507" s="65"/>
      <c r="K507" s="65"/>
      <c r="L507" s="65"/>
      <c r="M507" s="65"/>
      <c r="N507" s="65"/>
      <c r="O507" s="65"/>
      <c r="P507" s="110"/>
      <c r="Q507" s="136">
        <f t="shared" si="213"/>
        <v>0</v>
      </c>
      <c r="R507" s="432"/>
      <c r="S507" s="433"/>
      <c r="T507" s="142"/>
      <c r="U507" s="140"/>
      <c r="V507" s="140"/>
      <c r="W507" s="140"/>
      <c r="X507" s="140"/>
      <c r="Y507" s="140"/>
      <c r="Z507" s="140"/>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row>
    <row r="508" spans="1:51" s="3" customFormat="1" x14ac:dyDescent="0.25">
      <c r="A508" s="220"/>
      <c r="B508" s="514"/>
      <c r="C508" s="514"/>
      <c r="D508" s="514"/>
      <c r="E508" s="514"/>
      <c r="F508" s="515"/>
      <c r="G508" s="65"/>
      <c r="H508" s="65"/>
      <c r="I508" s="65"/>
      <c r="J508" s="65"/>
      <c r="K508" s="65"/>
      <c r="L508" s="65"/>
      <c r="M508" s="65"/>
      <c r="N508" s="65"/>
      <c r="O508" s="65"/>
      <c r="P508" s="110"/>
      <c r="Q508" s="137">
        <f t="shared" si="213"/>
        <v>0</v>
      </c>
      <c r="R508" s="432"/>
      <c r="S508" s="433"/>
      <c r="T508" s="142"/>
      <c r="U508" s="140"/>
      <c r="V508" s="140"/>
      <c r="W508" s="140"/>
      <c r="X508" s="140"/>
      <c r="Y508" s="140"/>
      <c r="Z508" s="140"/>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row>
    <row r="509" spans="1:51" s="3" customFormat="1" x14ac:dyDescent="0.25">
      <c r="A509" s="220"/>
      <c r="B509" s="514"/>
      <c r="C509" s="514"/>
      <c r="D509" s="514"/>
      <c r="E509" s="514"/>
      <c r="F509" s="515"/>
      <c r="G509" s="65"/>
      <c r="H509" s="65"/>
      <c r="I509" s="65"/>
      <c r="J509" s="65"/>
      <c r="K509" s="65"/>
      <c r="L509" s="65"/>
      <c r="M509" s="65"/>
      <c r="N509" s="65"/>
      <c r="O509" s="65"/>
      <c r="P509" s="110"/>
      <c r="Q509" s="136">
        <f t="shared" si="213"/>
        <v>0</v>
      </c>
      <c r="R509" s="432"/>
      <c r="S509" s="433"/>
      <c r="T509" s="142"/>
      <c r="U509" s="140"/>
      <c r="V509" s="140"/>
      <c r="W509" s="140"/>
      <c r="X509" s="140"/>
      <c r="Y509" s="140"/>
      <c r="Z509" s="140"/>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row>
    <row r="510" spans="1:51" s="3" customFormat="1" x14ac:dyDescent="0.25">
      <c r="A510" s="220"/>
      <c r="B510" s="514"/>
      <c r="C510" s="514"/>
      <c r="D510" s="514"/>
      <c r="E510" s="514"/>
      <c r="F510" s="515"/>
      <c r="G510" s="65"/>
      <c r="H510" s="65"/>
      <c r="I510" s="65"/>
      <c r="J510" s="65"/>
      <c r="K510" s="65"/>
      <c r="L510" s="65"/>
      <c r="M510" s="65"/>
      <c r="N510" s="65"/>
      <c r="O510" s="65"/>
      <c r="P510" s="110"/>
      <c r="Q510" s="137">
        <f t="shared" si="213"/>
        <v>0</v>
      </c>
      <c r="R510" s="432"/>
      <c r="S510" s="433"/>
      <c r="T510" s="142"/>
      <c r="U510" s="140"/>
      <c r="V510" s="140"/>
      <c r="W510" s="140"/>
      <c r="X510" s="140"/>
      <c r="Y510" s="140"/>
      <c r="Z510" s="14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row>
    <row r="511" spans="1:51" s="3" customFormat="1" x14ac:dyDescent="0.25">
      <c r="A511" s="220"/>
      <c r="B511" s="514"/>
      <c r="C511" s="514"/>
      <c r="D511" s="514"/>
      <c r="E511" s="514"/>
      <c r="F511" s="515"/>
      <c r="G511" s="65"/>
      <c r="H511" s="65"/>
      <c r="I511" s="65"/>
      <c r="J511" s="65"/>
      <c r="K511" s="65"/>
      <c r="L511" s="65"/>
      <c r="M511" s="65"/>
      <c r="N511" s="65"/>
      <c r="O511" s="65"/>
      <c r="P511" s="110"/>
      <c r="Q511" s="136">
        <f t="shared" si="213"/>
        <v>0</v>
      </c>
      <c r="R511" s="432"/>
      <c r="S511" s="433"/>
      <c r="T511" s="142"/>
      <c r="U511" s="140"/>
      <c r="V511" s="140"/>
      <c r="W511" s="140"/>
      <c r="X511" s="140"/>
      <c r="Y511" s="140"/>
      <c r="Z511" s="140"/>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row>
    <row r="512" spans="1:51" s="3" customFormat="1" x14ac:dyDescent="0.25">
      <c r="A512" s="220"/>
      <c r="B512" s="514"/>
      <c r="C512" s="514"/>
      <c r="D512" s="514"/>
      <c r="E512" s="514"/>
      <c r="F512" s="515"/>
      <c r="G512" s="65"/>
      <c r="H512" s="65"/>
      <c r="I512" s="65"/>
      <c r="J512" s="65"/>
      <c r="K512" s="65"/>
      <c r="L512" s="65"/>
      <c r="M512" s="65"/>
      <c r="N512" s="65"/>
      <c r="O512" s="65"/>
      <c r="P512" s="110"/>
      <c r="Q512" s="137">
        <f t="shared" si="213"/>
        <v>0</v>
      </c>
      <c r="R512" s="432"/>
      <c r="S512" s="433"/>
      <c r="T512" s="142"/>
      <c r="U512" s="140"/>
      <c r="V512" s="140"/>
      <c r="W512" s="140"/>
      <c r="X512" s="140"/>
      <c r="Y512" s="140"/>
      <c r="Z512" s="140"/>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row>
    <row r="513" spans="1:51" s="3" customFormat="1" x14ac:dyDescent="0.25">
      <c r="A513" s="220"/>
      <c r="B513" s="514"/>
      <c r="C513" s="514"/>
      <c r="D513" s="514"/>
      <c r="E513" s="514"/>
      <c r="F513" s="515"/>
      <c r="G513" s="65"/>
      <c r="H513" s="65"/>
      <c r="I513" s="65"/>
      <c r="J513" s="65"/>
      <c r="K513" s="65"/>
      <c r="L513" s="65"/>
      <c r="M513" s="65"/>
      <c r="N513" s="65"/>
      <c r="O513" s="65"/>
      <c r="P513" s="110"/>
      <c r="Q513" s="136">
        <f t="shared" si="213"/>
        <v>0</v>
      </c>
      <c r="R513" s="432"/>
      <c r="S513" s="433"/>
      <c r="T513" s="142"/>
      <c r="U513" s="140"/>
      <c r="V513" s="140"/>
      <c r="W513" s="140"/>
      <c r="X513" s="140"/>
      <c r="Y513" s="140"/>
      <c r="Z513" s="140"/>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row>
    <row r="514" spans="1:51" s="3" customFormat="1" x14ac:dyDescent="0.25">
      <c r="A514" s="220"/>
      <c r="B514" s="514"/>
      <c r="C514" s="514"/>
      <c r="D514" s="514"/>
      <c r="E514" s="514"/>
      <c r="F514" s="515"/>
      <c r="G514" s="65"/>
      <c r="H514" s="65"/>
      <c r="I514" s="65"/>
      <c r="J514" s="65"/>
      <c r="K514" s="65"/>
      <c r="L514" s="65"/>
      <c r="M514" s="65"/>
      <c r="N514" s="65"/>
      <c r="O514" s="65"/>
      <c r="P514" s="110"/>
      <c r="Q514" s="137">
        <f t="shared" si="213"/>
        <v>0</v>
      </c>
      <c r="R514" s="432"/>
      <c r="S514" s="433"/>
      <c r="T514" s="142"/>
      <c r="U514" s="140"/>
      <c r="V514" s="140"/>
      <c r="W514" s="140"/>
      <c r="X514" s="140"/>
      <c r="Y514" s="140"/>
      <c r="Z514" s="140"/>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row>
    <row r="515" spans="1:51" s="3" customFormat="1" ht="15.6" thickBot="1" x14ac:dyDescent="0.3">
      <c r="A515" s="223"/>
      <c r="B515" s="516"/>
      <c r="C515" s="516"/>
      <c r="D515" s="516"/>
      <c r="E515" s="516"/>
      <c r="F515" s="517"/>
      <c r="G515" s="163"/>
      <c r="H515" s="163"/>
      <c r="I515" s="163"/>
      <c r="J515" s="163"/>
      <c r="K515" s="163"/>
      <c r="L515" s="163"/>
      <c r="M515" s="163"/>
      <c r="N515" s="163"/>
      <c r="O515" s="163"/>
      <c r="P515" s="164"/>
      <c r="Q515" s="137">
        <f t="shared" si="213"/>
        <v>0</v>
      </c>
      <c r="R515" s="434"/>
      <c r="S515" s="435"/>
      <c r="T515" s="142"/>
      <c r="U515" s="140"/>
      <c r="V515" s="140"/>
      <c r="W515" s="140"/>
      <c r="X515" s="140"/>
      <c r="Y515" s="140"/>
      <c r="Z515" s="140"/>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row>
    <row r="516" spans="1:51" s="4" customFormat="1" ht="13.8" thickBot="1" x14ac:dyDescent="0.3">
      <c r="A516" s="524" t="s">
        <v>39</v>
      </c>
      <c r="B516" s="525"/>
      <c r="C516" s="525"/>
      <c r="D516" s="525"/>
      <c r="E516" s="525"/>
      <c r="F516" s="526"/>
      <c r="G516" s="165">
        <f>G517/8</f>
        <v>0</v>
      </c>
      <c r="H516" s="165">
        <f t="shared" ref="H516:S516" si="214">H517/8</f>
        <v>0</v>
      </c>
      <c r="I516" s="165">
        <f t="shared" si="214"/>
        <v>0</v>
      </c>
      <c r="J516" s="165">
        <f t="shared" si="214"/>
        <v>0</v>
      </c>
      <c r="K516" s="165">
        <f t="shared" si="214"/>
        <v>0</v>
      </c>
      <c r="L516" s="165">
        <f t="shared" si="214"/>
        <v>0</v>
      </c>
      <c r="M516" s="165">
        <f t="shared" si="214"/>
        <v>0</v>
      </c>
      <c r="N516" s="165">
        <f t="shared" si="214"/>
        <v>0</v>
      </c>
      <c r="O516" s="165">
        <f t="shared" si="214"/>
        <v>0</v>
      </c>
      <c r="P516" s="165">
        <f t="shared" si="214"/>
        <v>0</v>
      </c>
      <c r="Q516" s="212">
        <f t="shared" si="214"/>
        <v>0</v>
      </c>
      <c r="R516" s="436"/>
      <c r="S516" s="437">
        <f t="shared" si="214"/>
        <v>0</v>
      </c>
      <c r="T516" s="141"/>
      <c r="U516" s="141"/>
      <c r="V516" s="141"/>
      <c r="W516" s="141"/>
      <c r="X516" s="141"/>
      <c r="Y516" s="141"/>
      <c r="Z516" s="141"/>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row>
    <row r="517" spans="1:51" ht="15.6" thickBot="1" x14ac:dyDescent="0.3">
      <c r="A517" s="521" t="s">
        <v>30</v>
      </c>
      <c r="B517" s="522"/>
      <c r="C517" s="522"/>
      <c r="D517" s="522"/>
      <c r="E517" s="522"/>
      <c r="F517" s="523"/>
      <c r="G517" s="45">
        <f>G12+G48+G84+G120+G156+G192+G228+G300+G264+G336+G372+G408+G444+G480</f>
        <v>0</v>
      </c>
      <c r="H517" s="45">
        <f t="shared" ref="H517:P517" si="215">H12+H48+H84+H120+H156+H192+H228+H300+H264+H336+H372+H408+H444+H480</f>
        <v>0</v>
      </c>
      <c r="I517" s="45">
        <f t="shared" si="215"/>
        <v>0</v>
      </c>
      <c r="J517" s="45">
        <f t="shared" si="215"/>
        <v>0</v>
      </c>
      <c r="K517" s="45">
        <f t="shared" si="215"/>
        <v>0</v>
      </c>
      <c r="L517" s="45">
        <f t="shared" si="215"/>
        <v>0</v>
      </c>
      <c r="M517" s="45">
        <f t="shared" si="215"/>
        <v>0</v>
      </c>
      <c r="N517" s="45">
        <f t="shared" si="215"/>
        <v>0</v>
      </c>
      <c r="O517" s="45">
        <f t="shared" si="215"/>
        <v>0</v>
      </c>
      <c r="P517" s="45">
        <f t="shared" si="215"/>
        <v>0</v>
      </c>
      <c r="Q517" s="107">
        <f>Q12+Q48+Q84+Q120+Q156+Q192+Q228+Q300+Q264+Q336+Q372+Q408+Q444+Q480</f>
        <v>0</v>
      </c>
      <c r="R517" s="438"/>
      <c r="S517" s="429">
        <f>S12+S48+S84+S120+S156+S192+S228+S300+S264+S336+S372+S408+S444+S480</f>
        <v>0</v>
      </c>
      <c r="T517" s="142"/>
      <c r="U517" s="142"/>
      <c r="V517" s="149">
        <f>SUM(W518:AF518)</f>
        <v>0</v>
      </c>
      <c r="W517" s="144" t="str">
        <f>G$11</f>
        <v>PR</v>
      </c>
      <c r="X517" s="144" t="str">
        <f t="shared" ref="X517" si="216">H$11</f>
        <v>PM</v>
      </c>
      <c r="Y517" s="144" t="str">
        <f t="shared" ref="Y517" si="217">I$11</f>
        <v>SENG</v>
      </c>
      <c r="Z517" s="144" t="str">
        <f t="shared" ref="Z517" si="218">J$11</f>
        <v>ENG</v>
      </c>
      <c r="AA517" s="144" t="str">
        <f t="shared" ref="AA517" si="219">K$11</f>
        <v>SDES</v>
      </c>
      <c r="AB517" s="144" t="str">
        <f t="shared" ref="AB517" si="220">L$11</f>
        <v>DES</v>
      </c>
      <c r="AC517" s="144" t="str">
        <f t="shared" ref="AC517" si="221">M$11</f>
        <v>TECH</v>
      </c>
      <c r="AD517" s="144" t="str">
        <f t="shared" ref="AD517" si="222">N$11</f>
        <v>ADM</v>
      </c>
      <c r="AE517" s="144" t="str">
        <f t="shared" ref="AE517" si="223">O$11</f>
        <v>UD1</v>
      </c>
      <c r="AF517" s="144" t="str">
        <f t="shared" ref="AF517" si="224">P$11</f>
        <v>UD2</v>
      </c>
      <c r="AG517" s="142"/>
      <c r="AH517" s="142"/>
      <c r="AI517" s="142"/>
      <c r="AJ517" s="142"/>
      <c r="AK517" s="142"/>
      <c r="AL517" s="142"/>
      <c r="AM517" s="142"/>
      <c r="AN517" s="142"/>
      <c r="AO517" s="142"/>
      <c r="AP517" s="142"/>
      <c r="AQ517" s="142"/>
      <c r="AR517" s="142"/>
      <c r="AS517" s="142"/>
      <c r="AT517" s="142"/>
      <c r="AU517" s="142"/>
      <c r="AV517" s="142"/>
      <c r="AW517" s="142"/>
      <c r="AX517" s="142"/>
      <c r="AY517" s="142"/>
    </row>
    <row r="518" spans="1:51" x14ac:dyDescent="0.25">
      <c r="A518" s="95"/>
      <c r="B518" s="95"/>
      <c r="C518" s="95"/>
      <c r="D518" s="95"/>
      <c r="E518" s="95"/>
      <c r="F518" s="95"/>
      <c r="G518" s="95"/>
      <c r="H518" s="95"/>
      <c r="I518" s="95"/>
      <c r="J518" s="95"/>
      <c r="K518" s="95"/>
      <c r="L518" s="95"/>
      <c r="M518" s="95"/>
      <c r="N518" s="95"/>
      <c r="O518" s="95"/>
      <c r="P518" s="95"/>
      <c r="Q518" s="95"/>
      <c r="R518" s="95"/>
      <c r="S518" s="95"/>
      <c r="T518" s="95"/>
      <c r="U518" s="95"/>
      <c r="V518" s="95"/>
      <c r="W518" s="382">
        <f>W13+W49+W85+W121+W157+W193+W229+W337+W265+W301+W373+W409</f>
        <v>0</v>
      </c>
      <c r="X518" s="382">
        <f t="shared" ref="X518:AF518" si="225">X13+X49+X85+X121+X157+X193+X229+X337+X265+X301+X373+X409</f>
        <v>0</v>
      </c>
      <c r="Y518" s="382">
        <f t="shared" si="225"/>
        <v>0</v>
      </c>
      <c r="Z518" s="382">
        <f t="shared" si="225"/>
        <v>0</v>
      </c>
      <c r="AA518" s="382">
        <f t="shared" si="225"/>
        <v>0</v>
      </c>
      <c r="AB518" s="382">
        <f t="shared" si="225"/>
        <v>0</v>
      </c>
      <c r="AC518" s="382">
        <f t="shared" si="225"/>
        <v>0</v>
      </c>
      <c r="AD518" s="382">
        <f t="shared" si="225"/>
        <v>0</v>
      </c>
      <c r="AE518" s="382">
        <f t="shared" si="225"/>
        <v>0</v>
      </c>
      <c r="AF518" s="382">
        <f t="shared" si="225"/>
        <v>0</v>
      </c>
      <c r="AG518" s="95"/>
      <c r="AH518" s="95"/>
      <c r="AI518" s="95"/>
      <c r="AJ518" s="95"/>
      <c r="AK518" s="95"/>
      <c r="AL518" s="95"/>
      <c r="AM518" s="95"/>
      <c r="AN518" s="95"/>
      <c r="AO518" s="95"/>
      <c r="AP518" s="95"/>
      <c r="AQ518" s="95"/>
      <c r="AR518" s="95"/>
      <c r="AS518" s="95"/>
      <c r="AT518" s="95"/>
      <c r="AU518" s="95"/>
      <c r="AV518" s="95"/>
      <c r="AW518" s="95"/>
      <c r="AX518" s="95"/>
      <c r="AY518" s="95"/>
    </row>
    <row r="519" spans="1:51" x14ac:dyDescent="0.25">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row>
    <row r="520" spans="1:51" x14ac:dyDescent="0.25">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row>
    <row r="521" spans="1:51" x14ac:dyDescent="0.25">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row>
    <row r="522" spans="1:51" x14ac:dyDescent="0.25">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row>
    <row r="523" spans="1:51" x14ac:dyDescent="0.25">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row>
    <row r="524" spans="1:51" x14ac:dyDescent="0.25">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row>
    <row r="525" spans="1:51" x14ac:dyDescent="0.25">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row>
    <row r="526" spans="1:51" x14ac:dyDescent="0.25">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row>
    <row r="527" spans="1:51" x14ac:dyDescent="0.25">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row>
    <row r="528" spans="1:51" x14ac:dyDescent="0.25">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row>
    <row r="529" spans="1:51" x14ac:dyDescent="0.25">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row>
    <row r="530" spans="1:51" x14ac:dyDescent="0.25">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row>
    <row r="531" spans="1:51" x14ac:dyDescent="0.25">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row>
    <row r="532" spans="1:51" x14ac:dyDescent="0.25">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row>
    <row r="533" spans="1:51" x14ac:dyDescent="0.25">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row>
    <row r="534" spans="1:51" x14ac:dyDescent="0.25">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row>
    <row r="535" spans="1:51" x14ac:dyDescent="0.25">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row>
    <row r="536" spans="1:51" x14ac:dyDescent="0.25">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row>
    <row r="537" spans="1:51" x14ac:dyDescent="0.25">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row>
    <row r="538" spans="1:51" x14ac:dyDescent="0.25">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row>
    <row r="539" spans="1:51" x14ac:dyDescent="0.25">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row>
    <row r="540" spans="1:51" x14ac:dyDescent="0.25">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row>
    <row r="541" spans="1:51" x14ac:dyDescent="0.25">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row>
    <row r="542" spans="1:51" x14ac:dyDescent="0.25">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row>
    <row r="543" spans="1:51" x14ac:dyDescent="0.25">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row>
    <row r="544" spans="1:51" x14ac:dyDescent="0.25">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row>
    <row r="545" spans="1:51" x14ac:dyDescent="0.25">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row>
    <row r="546" spans="1:51" x14ac:dyDescent="0.25">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row>
    <row r="547" spans="1:51" x14ac:dyDescent="0.25">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row>
  </sheetData>
  <sheetProtection algorithmName="SHA-512" hashValue="h2FwHJFAeNoe3O5SVP46xzcFbw/VvTluTAkKQZE9skxYeHUL+H4gFTOmM/UgmfBdDqFd3a6NYWihw1agJOOCHQ==" saltValue="ZyB2Z9TxGfkbEzQF5/2kcQ==" spinCount="100000" sheet="1" objects="1" scenarios="1" formatCells="0" formatColumns="0" formatRows="0"/>
  <dataConsolidate/>
  <mergeCells count="515">
    <mergeCell ref="R1:R10"/>
    <mergeCell ref="S1:S10"/>
    <mergeCell ref="A2:Q2"/>
    <mergeCell ref="D8:E8"/>
    <mergeCell ref="A1:H1"/>
    <mergeCell ref="I1:Q1"/>
    <mergeCell ref="B440:F440"/>
    <mergeCell ref="B441:F441"/>
    <mergeCell ref="B442:F442"/>
    <mergeCell ref="B412:F412"/>
    <mergeCell ref="B413:F413"/>
    <mergeCell ref="B415:F415"/>
    <mergeCell ref="B428:F428"/>
    <mergeCell ref="B429:F429"/>
    <mergeCell ref="B262:F262"/>
    <mergeCell ref="B263:F263"/>
    <mergeCell ref="A408:F408"/>
    <mergeCell ref="B409:F409"/>
    <mergeCell ref="B410:F410"/>
    <mergeCell ref="B257:F257"/>
    <mergeCell ref="B258:F258"/>
    <mergeCell ref="B259:F259"/>
    <mergeCell ref="B260:F260"/>
    <mergeCell ref="B261:F261"/>
    <mergeCell ref="B443:F443"/>
    <mergeCell ref="B435:F435"/>
    <mergeCell ref="B436:F436"/>
    <mergeCell ref="B437:F437"/>
    <mergeCell ref="B438:F438"/>
    <mergeCell ref="B439:F439"/>
    <mergeCell ref="B430:F430"/>
    <mergeCell ref="B431:F431"/>
    <mergeCell ref="B432:F432"/>
    <mergeCell ref="B433:F433"/>
    <mergeCell ref="B434:F434"/>
    <mergeCell ref="B376:F376"/>
    <mergeCell ref="B377:F377"/>
    <mergeCell ref="B378:F378"/>
    <mergeCell ref="B379:F379"/>
    <mergeCell ref="B380:F380"/>
    <mergeCell ref="B381:F381"/>
    <mergeCell ref="B382:F382"/>
    <mergeCell ref="B383:F383"/>
    <mergeCell ref="B384:F384"/>
    <mergeCell ref="B385:F385"/>
    <mergeCell ref="B386:F386"/>
    <mergeCell ref="B387:F387"/>
    <mergeCell ref="B388:F388"/>
    <mergeCell ref="B389:F389"/>
    <mergeCell ref="B390:F390"/>
    <mergeCell ref="B252:F252"/>
    <mergeCell ref="B253:F253"/>
    <mergeCell ref="B254:F254"/>
    <mergeCell ref="B255:F255"/>
    <mergeCell ref="B256:F256"/>
    <mergeCell ref="A372:F372"/>
    <mergeCell ref="B373:F373"/>
    <mergeCell ref="B374:F374"/>
    <mergeCell ref="B375:F375"/>
    <mergeCell ref="B352:F352"/>
    <mergeCell ref="B353:F353"/>
    <mergeCell ref="B354:F354"/>
    <mergeCell ref="B355:F355"/>
    <mergeCell ref="B356:F356"/>
    <mergeCell ref="B357:F357"/>
    <mergeCell ref="B358:F358"/>
    <mergeCell ref="B359:F359"/>
    <mergeCell ref="B360:F360"/>
    <mergeCell ref="B361:F361"/>
    <mergeCell ref="B362:F362"/>
    <mergeCell ref="B363:F363"/>
    <mergeCell ref="B364:F364"/>
    <mergeCell ref="B365:F365"/>
    <mergeCell ref="B366:F366"/>
    <mergeCell ref="B247:F247"/>
    <mergeCell ref="B248:F248"/>
    <mergeCell ref="B249:F249"/>
    <mergeCell ref="B250:F250"/>
    <mergeCell ref="B251:F251"/>
    <mergeCell ref="B319:F319"/>
    <mergeCell ref="B320:F320"/>
    <mergeCell ref="B321:F321"/>
    <mergeCell ref="B322:F322"/>
    <mergeCell ref="B323:F323"/>
    <mergeCell ref="B324:F324"/>
    <mergeCell ref="B325:F325"/>
    <mergeCell ref="B326:F326"/>
    <mergeCell ref="B327:F327"/>
    <mergeCell ref="B328:F328"/>
    <mergeCell ref="B329:F329"/>
    <mergeCell ref="B330:F330"/>
    <mergeCell ref="B331:F33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B201:F201"/>
    <mergeCell ref="A192:F192"/>
    <mergeCell ref="B193:F193"/>
    <mergeCell ref="B194:F194"/>
    <mergeCell ref="B195:F195"/>
    <mergeCell ref="B196:F196"/>
    <mergeCell ref="B217:F217"/>
    <mergeCell ref="B218:F218"/>
    <mergeCell ref="B219:F219"/>
    <mergeCell ref="B212:F212"/>
    <mergeCell ref="B213:F213"/>
    <mergeCell ref="B214:F214"/>
    <mergeCell ref="B215:F215"/>
    <mergeCell ref="B216:F216"/>
    <mergeCell ref="B210:F210"/>
    <mergeCell ref="B211:F21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22:F122"/>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12:F112"/>
    <mergeCell ref="B113:F113"/>
    <mergeCell ref="B114:F114"/>
    <mergeCell ref="B115:F115"/>
    <mergeCell ref="B116:F116"/>
    <mergeCell ref="B107:F107"/>
    <mergeCell ref="B108:F108"/>
    <mergeCell ref="B109:F109"/>
    <mergeCell ref="B110:F110"/>
    <mergeCell ref="B111:F111"/>
    <mergeCell ref="B102:F102"/>
    <mergeCell ref="B103:F103"/>
    <mergeCell ref="B104:F104"/>
    <mergeCell ref="B105:F105"/>
    <mergeCell ref="B106:F106"/>
    <mergeCell ref="B97:F97"/>
    <mergeCell ref="B98:F98"/>
    <mergeCell ref="B99:F99"/>
    <mergeCell ref="B100:F100"/>
    <mergeCell ref="B101:F101"/>
    <mergeCell ref="B67:F67"/>
    <mergeCell ref="B92:F92"/>
    <mergeCell ref="B93:F93"/>
    <mergeCell ref="B94:F94"/>
    <mergeCell ref="B95:F95"/>
    <mergeCell ref="B96:F96"/>
    <mergeCell ref="B87:F87"/>
    <mergeCell ref="B88:F88"/>
    <mergeCell ref="B89:F89"/>
    <mergeCell ref="B90:F90"/>
    <mergeCell ref="B91:F91"/>
    <mergeCell ref="B58:F58"/>
    <mergeCell ref="B15:F15"/>
    <mergeCell ref="B51:F51"/>
    <mergeCell ref="A84:F84"/>
    <mergeCell ref="B85:F85"/>
    <mergeCell ref="B86:F86"/>
    <mergeCell ref="B79:F79"/>
    <mergeCell ref="B80:F80"/>
    <mergeCell ref="B81:F81"/>
    <mergeCell ref="B82:F82"/>
    <mergeCell ref="B83:F83"/>
    <mergeCell ref="B74:F74"/>
    <mergeCell ref="B75:F75"/>
    <mergeCell ref="B76:F76"/>
    <mergeCell ref="B77:F77"/>
    <mergeCell ref="B78:F78"/>
    <mergeCell ref="B69:F69"/>
    <mergeCell ref="B70:F70"/>
    <mergeCell ref="B71:F71"/>
    <mergeCell ref="B72:F72"/>
    <mergeCell ref="B73:F73"/>
    <mergeCell ref="B64:F64"/>
    <mergeCell ref="B65:F65"/>
    <mergeCell ref="B66:F66"/>
    <mergeCell ref="B13:F13"/>
    <mergeCell ref="B14:F14"/>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A517:F517"/>
    <mergeCell ref="B426:F426"/>
    <mergeCell ref="B427:F427"/>
    <mergeCell ref="A516:F516"/>
    <mergeCell ref="B411:F411"/>
    <mergeCell ref="B414:F414"/>
    <mergeCell ref="B40:F40"/>
    <mergeCell ref="B41:F41"/>
    <mergeCell ref="B42:F42"/>
    <mergeCell ref="A48:F48"/>
    <mergeCell ref="B49:F49"/>
    <mergeCell ref="B50:F50"/>
    <mergeCell ref="B52:F52"/>
    <mergeCell ref="B53:F53"/>
    <mergeCell ref="B68:F68"/>
    <mergeCell ref="B59:F59"/>
    <mergeCell ref="B60:F60"/>
    <mergeCell ref="B61:F61"/>
    <mergeCell ref="B62:F62"/>
    <mergeCell ref="B63:F63"/>
    <mergeCell ref="B54:F54"/>
    <mergeCell ref="B55:F55"/>
    <mergeCell ref="B56:F56"/>
    <mergeCell ref="B57:F57"/>
    <mergeCell ref="B20:F20"/>
    <mergeCell ref="B21:F21"/>
    <mergeCell ref="B22:F22"/>
    <mergeCell ref="B23:F23"/>
    <mergeCell ref="B24:F24"/>
    <mergeCell ref="B30:F30"/>
    <mergeCell ref="B25:F25"/>
    <mergeCell ref="B26:F26"/>
    <mergeCell ref="B27:F27"/>
    <mergeCell ref="B28:F28"/>
    <mergeCell ref="B29:F29"/>
    <mergeCell ref="B172:F172"/>
    <mergeCell ref="B202:F202"/>
    <mergeCell ref="B203:F203"/>
    <mergeCell ref="B204:F204"/>
    <mergeCell ref="B205:F205"/>
    <mergeCell ref="B206:F206"/>
    <mergeCell ref="B207:F207"/>
    <mergeCell ref="B208:F208"/>
    <mergeCell ref="B209:F209"/>
    <mergeCell ref="B191:F191"/>
    <mergeCell ref="B178:F178"/>
    <mergeCell ref="B179:F179"/>
    <mergeCell ref="B180:F180"/>
    <mergeCell ref="B181:F181"/>
    <mergeCell ref="B182:F182"/>
    <mergeCell ref="B186:F186"/>
    <mergeCell ref="B187:F187"/>
    <mergeCell ref="B188:F188"/>
    <mergeCell ref="B189:F189"/>
    <mergeCell ref="B190:F190"/>
    <mergeCell ref="B197:F197"/>
    <mergeCell ref="B198:F198"/>
    <mergeCell ref="B199:F199"/>
    <mergeCell ref="B200:F200"/>
    <mergeCell ref="B220:F220"/>
    <mergeCell ref="B221:F221"/>
    <mergeCell ref="B227:F227"/>
    <mergeCell ref="A228:F228"/>
    <mergeCell ref="B229:F229"/>
    <mergeCell ref="B230:F230"/>
    <mergeCell ref="B231:F231"/>
    <mergeCell ref="B222:F222"/>
    <mergeCell ref="B223:F223"/>
    <mergeCell ref="B224:F224"/>
    <mergeCell ref="B225:F225"/>
    <mergeCell ref="B226:F226"/>
    <mergeCell ref="B425:F425"/>
    <mergeCell ref="B416:F416"/>
    <mergeCell ref="B417:F417"/>
    <mergeCell ref="B418:F418"/>
    <mergeCell ref="B419:F419"/>
    <mergeCell ref="B420:F420"/>
    <mergeCell ref="B421:F421"/>
    <mergeCell ref="B422:F422"/>
    <mergeCell ref="B423:F423"/>
    <mergeCell ref="B424:F424"/>
    <mergeCell ref="B391:F391"/>
    <mergeCell ref="B392:F392"/>
    <mergeCell ref="B393:F393"/>
    <mergeCell ref="B394:F394"/>
    <mergeCell ref="B395:F395"/>
    <mergeCell ref="B396:F396"/>
    <mergeCell ref="B397:F397"/>
    <mergeCell ref="B398:F398"/>
    <mergeCell ref="B399:F399"/>
    <mergeCell ref="B400:F400"/>
    <mergeCell ref="B401:F401"/>
    <mergeCell ref="B402:F402"/>
    <mergeCell ref="B403:F403"/>
    <mergeCell ref="B404:F404"/>
    <mergeCell ref="B405:F405"/>
    <mergeCell ref="B406:F406"/>
    <mergeCell ref="B407:F407"/>
    <mergeCell ref="A336:F336"/>
    <mergeCell ref="B337:F337"/>
    <mergeCell ref="B338:F338"/>
    <mergeCell ref="B339:F339"/>
    <mergeCell ref="B340:F340"/>
    <mergeCell ref="B341:F341"/>
    <mergeCell ref="B342:F342"/>
    <mergeCell ref="B343:F343"/>
    <mergeCell ref="B344:F344"/>
    <mergeCell ref="B345:F345"/>
    <mergeCell ref="B346:F346"/>
    <mergeCell ref="B347:F347"/>
    <mergeCell ref="B348:F348"/>
    <mergeCell ref="B349:F349"/>
    <mergeCell ref="B350:F350"/>
    <mergeCell ref="B351:F351"/>
    <mergeCell ref="B367:F367"/>
    <mergeCell ref="B368:F368"/>
    <mergeCell ref="B369:F369"/>
    <mergeCell ref="B370:F370"/>
    <mergeCell ref="B371:F371"/>
    <mergeCell ref="A300:F300"/>
    <mergeCell ref="B301:F301"/>
    <mergeCell ref="B302:F302"/>
    <mergeCell ref="B303:F303"/>
    <mergeCell ref="B304:F304"/>
    <mergeCell ref="B305:F305"/>
    <mergeCell ref="B306:F306"/>
    <mergeCell ref="B307:F307"/>
    <mergeCell ref="B308:F308"/>
    <mergeCell ref="B309:F309"/>
    <mergeCell ref="B310:F310"/>
    <mergeCell ref="B311:F311"/>
    <mergeCell ref="B312:F312"/>
    <mergeCell ref="B313:F313"/>
    <mergeCell ref="B314:F314"/>
    <mergeCell ref="B315:F315"/>
    <mergeCell ref="B316:F316"/>
    <mergeCell ref="B317:F317"/>
    <mergeCell ref="B318:F318"/>
    <mergeCell ref="B332:F332"/>
    <mergeCell ref="B333:F333"/>
    <mergeCell ref="B334:F334"/>
    <mergeCell ref="B335:F335"/>
    <mergeCell ref="A264:F264"/>
    <mergeCell ref="B265:F265"/>
    <mergeCell ref="B266:F266"/>
    <mergeCell ref="B267:F267"/>
    <mergeCell ref="B268:F268"/>
    <mergeCell ref="B269:F269"/>
    <mergeCell ref="B270:F270"/>
    <mergeCell ref="B271:F271"/>
    <mergeCell ref="B272:F272"/>
    <mergeCell ref="B273:F273"/>
    <mergeCell ref="B274:F274"/>
    <mergeCell ref="B275:F275"/>
    <mergeCell ref="B276:F276"/>
    <mergeCell ref="B277:F277"/>
    <mergeCell ref="B278:F278"/>
    <mergeCell ref="B279:F279"/>
    <mergeCell ref="B280:F280"/>
    <mergeCell ref="B281:F281"/>
    <mergeCell ref="B282:F282"/>
    <mergeCell ref="B283:F283"/>
    <mergeCell ref="B293:F293"/>
    <mergeCell ref="B294:F294"/>
    <mergeCell ref="B295:F295"/>
    <mergeCell ref="B296:F296"/>
    <mergeCell ref="B297:F297"/>
    <mergeCell ref="B298:F298"/>
    <mergeCell ref="B299:F299"/>
    <mergeCell ref="B284:F284"/>
    <mergeCell ref="B285:F285"/>
    <mergeCell ref="B286:F286"/>
    <mergeCell ref="B287:F287"/>
    <mergeCell ref="B288:F288"/>
    <mergeCell ref="B289:F289"/>
    <mergeCell ref="B290:F290"/>
    <mergeCell ref="B291:F291"/>
    <mergeCell ref="B292:F292"/>
    <mergeCell ref="B458:F458"/>
    <mergeCell ref="B459:F459"/>
    <mergeCell ref="B460:F460"/>
    <mergeCell ref="B445:F445"/>
    <mergeCell ref="B446:F446"/>
    <mergeCell ref="B447:F447"/>
    <mergeCell ref="B448:F448"/>
    <mergeCell ref="B449:F449"/>
    <mergeCell ref="B450:F450"/>
    <mergeCell ref="B451:F451"/>
    <mergeCell ref="B470:F470"/>
    <mergeCell ref="B471:F471"/>
    <mergeCell ref="B472:F472"/>
    <mergeCell ref="B473:F473"/>
    <mergeCell ref="B474:F474"/>
    <mergeCell ref="B475:F475"/>
    <mergeCell ref="B476:F476"/>
    <mergeCell ref="B477:F477"/>
    <mergeCell ref="A444:F444"/>
    <mergeCell ref="B461:F461"/>
    <mergeCell ref="B462:F462"/>
    <mergeCell ref="B463:F463"/>
    <mergeCell ref="B464:F464"/>
    <mergeCell ref="B465:F465"/>
    <mergeCell ref="B466:F466"/>
    <mergeCell ref="B467:F467"/>
    <mergeCell ref="B468:F468"/>
    <mergeCell ref="B469:F469"/>
    <mergeCell ref="B452:F452"/>
    <mergeCell ref="B453:F453"/>
    <mergeCell ref="B454:F454"/>
    <mergeCell ref="B455:F455"/>
    <mergeCell ref="B456:F456"/>
    <mergeCell ref="B457:F457"/>
    <mergeCell ref="B478:F478"/>
    <mergeCell ref="B479:F479"/>
    <mergeCell ref="A480:F480"/>
    <mergeCell ref="B481:F481"/>
    <mergeCell ref="B482:F482"/>
    <mergeCell ref="B483:F483"/>
    <mergeCell ref="B484:F484"/>
    <mergeCell ref="B485:F485"/>
    <mergeCell ref="B486:F486"/>
    <mergeCell ref="B487:F487"/>
    <mergeCell ref="B488:F488"/>
    <mergeCell ref="B489:F489"/>
    <mergeCell ref="B490:F490"/>
    <mergeCell ref="B491:F491"/>
    <mergeCell ref="B492:F492"/>
    <mergeCell ref="B493:F493"/>
    <mergeCell ref="B494:F494"/>
    <mergeCell ref="B495:F495"/>
    <mergeCell ref="B496:F496"/>
    <mergeCell ref="B497:F497"/>
    <mergeCell ref="B498:F498"/>
    <mergeCell ref="B499:F499"/>
    <mergeCell ref="B500:F500"/>
    <mergeCell ref="B501:F501"/>
    <mergeCell ref="B502:F502"/>
    <mergeCell ref="B503:F503"/>
    <mergeCell ref="B504:F504"/>
    <mergeCell ref="B514:F514"/>
    <mergeCell ref="B515:F515"/>
    <mergeCell ref="B505:F505"/>
    <mergeCell ref="B506:F506"/>
    <mergeCell ref="B507:F507"/>
    <mergeCell ref="B508:F508"/>
    <mergeCell ref="B509:F509"/>
    <mergeCell ref="B510:F510"/>
    <mergeCell ref="B511:F511"/>
    <mergeCell ref="B512:F512"/>
    <mergeCell ref="B513:F513"/>
  </mergeCells>
  <phoneticPr fontId="0" type="noConversion"/>
  <conditionalFormatting sqref="A2">
    <cfRule type="containsText" dxfId="6" priority="1" operator="containsText" text="s u b">
      <formula>NOT(ISERROR(SEARCH("s u b",A2)))</formula>
    </cfRule>
  </conditionalFormatting>
  <conditionalFormatting sqref="A13:P47 A49:P83">
    <cfRule type="notContainsBlanks" dxfId="5" priority="3">
      <formula>LEN(TRIM(A13))&gt;0</formula>
    </cfRule>
  </conditionalFormatting>
  <printOptions horizontalCentered="1"/>
  <pageMargins left="0.25" right="0.25" top="0.5" bottom="0.75" header="0.5" footer="0.25"/>
  <pageSetup fitToHeight="2" orientation="portrait" r:id="rId1"/>
  <headerFooter scaleWithDoc="0" alignWithMargins="0">
    <oddFooter>&amp;L&amp;9Fee Estimate&amp;R&amp;9Exhibit "_"
Sheet &amp;P of &amp;N</oddFooter>
    <firstFooter>&amp;L&amp;8Consultant's Estimate of Hours&amp;R&amp;8Exhibit "_"
Sheet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19"/>
  <sheetViews>
    <sheetView showGridLines="0" showZeros="0" topLeftCell="A9" zoomScale="120" zoomScaleNormal="120" zoomScaleSheetLayoutView="75" workbookViewId="0">
      <selection activeCell="R50" sqref="R50"/>
    </sheetView>
  </sheetViews>
  <sheetFormatPr defaultColWidth="4.6640625" defaultRowHeight="15" x14ac:dyDescent="0.25"/>
  <cols>
    <col min="1" max="1" width="11.33203125" style="9" customWidth="1"/>
    <col min="2" max="2" width="3.44140625" style="9" customWidth="1"/>
    <col min="3" max="3" width="2.44140625" style="9" customWidth="1"/>
    <col min="4" max="4" width="3.5546875" style="9" customWidth="1"/>
    <col min="5" max="5" width="4.109375" style="9" bestFit="1" customWidth="1"/>
    <col min="6" max="6" width="10.33203125" style="9" customWidth="1"/>
    <col min="7" max="7" width="10.109375" style="9" customWidth="1"/>
    <col min="8" max="8" width="5.88671875" style="9" customWidth="1"/>
    <col min="9" max="9" width="5" style="9" customWidth="1"/>
    <col min="10" max="10" width="5.6640625" style="9" customWidth="1"/>
    <col min="11" max="11" width="2.109375" style="9" customWidth="1"/>
    <col min="12" max="12" width="1.5546875" style="9" customWidth="1"/>
    <col min="13" max="13" width="3.5546875" style="9" customWidth="1"/>
    <col min="14" max="14" width="7.44140625" style="9" customWidth="1"/>
    <col min="15" max="15" width="7.5546875" style="9" customWidth="1"/>
    <col min="16" max="16" width="5.6640625" style="9" customWidth="1"/>
    <col min="17" max="17" width="9.6640625" style="9" customWidth="1"/>
    <col min="18" max="16384" width="4.6640625" style="9"/>
  </cols>
  <sheetData>
    <row r="1" spans="1:55" ht="21.6" customHeight="1" thickBot="1" x14ac:dyDescent="0.6">
      <c r="A1" s="504" t="s">
        <v>4</v>
      </c>
      <c r="B1" s="505"/>
      <c r="C1" s="505"/>
      <c r="D1" s="505"/>
      <c r="E1" s="505"/>
      <c r="F1" s="505"/>
      <c r="G1" s="505"/>
      <c r="H1" s="505"/>
      <c r="I1" s="554" t="str">
        <f>'Staffing Plan'!K7</f>
        <v>Enter General Project Type HERE</v>
      </c>
      <c r="J1" s="554"/>
      <c r="K1" s="554"/>
      <c r="L1" s="554"/>
      <c r="M1" s="554"/>
      <c r="N1" s="554"/>
      <c r="O1" s="554"/>
      <c r="P1" s="554"/>
      <c r="Q1" s="555"/>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10.5" customHeight="1" x14ac:dyDescent="0.55000000000000004">
      <c r="A2" s="499">
        <f>IF('Staffing Plan'!W7="y","S U B C O N S U L T A N T   -   S U B C O N S U L T A N T   -   S U B C O N S U L T A N T   -   S U B C O N S U L T A N T   -   S U B C O N S U L T A N T",)</f>
        <v>0</v>
      </c>
      <c r="B2" s="499"/>
      <c r="C2" s="499"/>
      <c r="D2" s="499"/>
      <c r="E2" s="499"/>
      <c r="F2" s="499"/>
      <c r="G2" s="499"/>
      <c r="H2" s="499"/>
      <c r="I2" s="499"/>
      <c r="J2" s="499"/>
      <c r="K2" s="499"/>
      <c r="L2" s="499"/>
      <c r="M2" s="499"/>
      <c r="N2" s="499"/>
      <c r="O2" s="499"/>
      <c r="P2" s="499"/>
      <c r="Q2" s="499"/>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3.2" x14ac:dyDescent="0.25">
      <c r="B3" s="15"/>
      <c r="C3" s="11" t="str">
        <f>'Staffing Plan'!C9</f>
        <v xml:space="preserve">Project Name:  </v>
      </c>
      <c r="D3" s="178">
        <f>'Staffing Plan'!D9</f>
        <v>0</v>
      </c>
      <c r="E3" s="178"/>
      <c r="F3" s="410"/>
      <c r="G3" s="410"/>
      <c r="H3" s="410"/>
      <c r="I3" s="410"/>
      <c r="J3" s="26"/>
      <c r="M3" s="11"/>
      <c r="N3" s="11" t="s">
        <v>26</v>
      </c>
      <c r="O3" s="172">
        <f>'Staffing Plan'!R9</f>
        <v>0</v>
      </c>
      <c r="P3" s="172"/>
      <c r="Q3" s="34"/>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3.2" x14ac:dyDescent="0.25">
      <c r="B4" s="4"/>
      <c r="C4" s="11" t="str">
        <f>'Staffing Plan'!C10</f>
        <v xml:space="preserve">Consultant: </v>
      </c>
      <c r="D4" s="175">
        <f>'Staffing Plan'!D10</f>
        <v>0</v>
      </c>
      <c r="E4" s="176"/>
      <c r="F4" s="176"/>
      <c r="G4" s="176"/>
      <c r="H4" s="176"/>
      <c r="I4" s="176"/>
      <c r="L4" s="23"/>
      <c r="N4" s="11" t="s">
        <v>27</v>
      </c>
      <c r="O4" s="183">
        <f>'Staffing Plan'!R10</f>
        <v>0</v>
      </c>
      <c r="P4" s="183"/>
      <c r="Q4" s="28"/>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5">
      <c r="A5" s="13"/>
      <c r="B5" s="24"/>
      <c r="C5" s="11" t="str">
        <f>'Staffing Plan'!C11</f>
        <v xml:space="preserve">Consultant PM: </v>
      </c>
      <c r="D5" s="175">
        <f>'Staffing Plan'!D11</f>
        <v>0</v>
      </c>
      <c r="E5" s="175"/>
      <c r="F5" s="175"/>
      <c r="G5" s="175"/>
      <c r="H5" s="175"/>
      <c r="I5" s="175"/>
      <c r="J5" s="178"/>
      <c r="K5" s="179"/>
      <c r="L5" s="179"/>
      <c r="M5" s="179"/>
      <c r="N5" s="179"/>
      <c r="O5" s="180"/>
      <c r="P5" s="171"/>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5">
      <c r="A6" s="13"/>
      <c r="B6" s="24"/>
      <c r="C6" s="11" t="str">
        <f>'Staffing Plan'!C12</f>
        <v xml:space="preserve">LPA RC:  </v>
      </c>
      <c r="D6" s="175">
        <f>'Staffing Plan'!D12</f>
        <v>0</v>
      </c>
      <c r="E6" s="175"/>
      <c r="F6" s="175"/>
      <c r="G6" s="175"/>
      <c r="H6" s="175"/>
      <c r="I6" s="175"/>
      <c r="J6" s="175"/>
      <c r="K6" s="181"/>
      <c r="L6" s="181"/>
      <c r="M6" s="181"/>
      <c r="N6" s="181"/>
      <c r="O6" s="169"/>
      <c r="P6" s="123"/>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5">
      <c r="A7" s="13"/>
      <c r="B7" s="24"/>
      <c r="C7" s="11" t="str">
        <f>'Staffing Plan'!C13</f>
        <v xml:space="preserve">NDOT PC:  </v>
      </c>
      <c r="D7" s="175">
        <f>'Staffing Plan'!D13</f>
        <v>0</v>
      </c>
      <c r="E7" s="175"/>
      <c r="F7" s="175"/>
      <c r="G7" s="175"/>
      <c r="H7" s="175"/>
      <c r="I7" s="175"/>
      <c r="J7" s="175"/>
      <c r="K7" s="181"/>
      <c r="L7" s="181"/>
      <c r="M7" s="181"/>
      <c r="N7" s="181"/>
      <c r="O7" s="169"/>
      <c r="P7" s="123"/>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hidden="1" x14ac:dyDescent="0.25">
      <c r="A8" s="13"/>
      <c r="B8" s="24"/>
      <c r="C8" s="11" t="str">
        <f>'Staffing Plan'!C14</f>
        <v xml:space="preserve">Date:  </v>
      </c>
      <c r="D8" s="556">
        <f>'Staffing Plan'!D14</f>
        <v>0</v>
      </c>
      <c r="E8" s="556"/>
      <c r="F8" s="556"/>
      <c r="G8" s="556"/>
      <c r="H8" s="177"/>
      <c r="I8" s="177"/>
      <c r="J8" s="177"/>
      <c r="K8" s="177"/>
      <c r="L8" s="177"/>
      <c r="M8" s="177"/>
      <c r="N8" s="177"/>
      <c r="O8" s="182"/>
      <c r="P8" s="123"/>
      <c r="Q8" s="4"/>
      <c r="R8" s="5"/>
      <c r="S8" s="6"/>
      <c r="T8" s="22"/>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3">
      <c r="P9" s="527"/>
      <c r="Q9" s="527"/>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1" customFormat="1" ht="12.9" customHeight="1" x14ac:dyDescent="0.25">
      <c r="A10" s="545" t="s">
        <v>19</v>
      </c>
      <c r="B10" s="546"/>
      <c r="C10" s="546"/>
      <c r="D10" s="546"/>
      <c r="E10" s="546"/>
      <c r="F10" s="546"/>
      <c r="G10" s="546"/>
      <c r="H10" s="546"/>
      <c r="I10" s="546"/>
      <c r="J10" s="546"/>
      <c r="K10" s="546"/>
      <c r="L10" s="546"/>
      <c r="M10" s="546"/>
      <c r="N10" s="46"/>
      <c r="O10" s="47"/>
      <c r="P10" s="559" t="s">
        <v>1</v>
      </c>
      <c r="Q10" s="56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row>
    <row r="11" spans="1:55" s="35" customFormat="1" ht="12.9" customHeight="1" x14ac:dyDescent="0.2">
      <c r="A11" s="99" t="s">
        <v>189</v>
      </c>
      <c r="B11" s="100"/>
      <c r="C11" s="101"/>
      <c r="D11" s="101"/>
      <c r="E11" s="101"/>
      <c r="F11" s="101"/>
      <c r="G11" s="101"/>
      <c r="H11" s="101"/>
      <c r="I11" s="101"/>
      <c r="J11" s="101"/>
      <c r="K11" s="101"/>
      <c r="L11" s="101"/>
      <c r="M11" s="101"/>
      <c r="N11" s="101"/>
      <c r="O11" s="446" t="s">
        <v>191</v>
      </c>
      <c r="P11" s="557"/>
      <c r="Q11" s="558"/>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row>
    <row r="12" spans="1:55" s="35" customFormat="1" ht="12.9" customHeight="1" x14ac:dyDescent="0.2">
      <c r="A12" s="99" t="s">
        <v>190</v>
      </c>
      <c r="B12" s="100"/>
      <c r="C12" s="101"/>
      <c r="D12" s="101"/>
      <c r="E12" s="101"/>
      <c r="F12" s="101"/>
      <c r="G12" s="101"/>
      <c r="H12" s="101"/>
      <c r="I12" s="101"/>
      <c r="J12" s="101"/>
      <c r="K12" s="101"/>
      <c r="L12" s="101"/>
      <c r="M12" s="101"/>
      <c r="N12" s="101"/>
      <c r="O12" s="446" t="s">
        <v>192</v>
      </c>
      <c r="P12" s="557"/>
      <c r="Q12" s="558"/>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row>
    <row r="13" spans="1:55" s="35" customFormat="1" ht="12.9" customHeight="1" x14ac:dyDescent="0.2">
      <c r="A13" s="102"/>
      <c r="B13" s="103"/>
      <c r="C13" s="104"/>
      <c r="D13" s="104"/>
      <c r="E13" s="104"/>
      <c r="F13" s="104"/>
      <c r="G13" s="104"/>
      <c r="H13" s="104"/>
      <c r="I13" s="104"/>
      <c r="J13" s="104"/>
      <c r="K13" s="104"/>
      <c r="L13" s="104"/>
      <c r="M13" s="104"/>
      <c r="N13" s="101"/>
      <c r="O13" s="101"/>
      <c r="P13" s="557"/>
      <c r="Q13" s="558"/>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row>
    <row r="14" spans="1:55" s="35" customFormat="1" ht="12.9" customHeight="1" x14ac:dyDescent="0.2">
      <c r="A14" s="102"/>
      <c r="B14" s="103"/>
      <c r="C14" s="104"/>
      <c r="D14" s="104"/>
      <c r="E14" s="104"/>
      <c r="F14" s="104"/>
      <c r="G14" s="104"/>
      <c r="H14" s="104"/>
      <c r="I14" s="104"/>
      <c r="J14" s="104"/>
      <c r="K14" s="104"/>
      <c r="L14" s="104"/>
      <c r="M14" s="104"/>
      <c r="N14" s="101"/>
      <c r="O14" s="101"/>
      <c r="P14" s="557"/>
      <c r="Q14" s="558"/>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row>
    <row r="15" spans="1:55" s="35" customFormat="1" ht="12.9" customHeight="1" x14ac:dyDescent="0.2">
      <c r="A15" s="99"/>
      <c r="B15" s="100"/>
      <c r="C15" s="101"/>
      <c r="D15" s="101"/>
      <c r="E15" s="101"/>
      <c r="F15" s="101"/>
      <c r="G15" s="101"/>
      <c r="H15" s="101"/>
      <c r="I15" s="101"/>
      <c r="J15" s="101"/>
      <c r="K15" s="101"/>
      <c r="L15" s="101"/>
      <c r="M15" s="101"/>
      <c r="N15" s="101"/>
      <c r="O15" s="101"/>
      <c r="P15" s="557"/>
      <c r="Q15" s="558"/>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row>
    <row r="16" spans="1:55" s="35" customFormat="1" ht="12.9" customHeight="1" x14ac:dyDescent="0.2">
      <c r="A16" s="99"/>
      <c r="B16" s="100"/>
      <c r="C16" s="101"/>
      <c r="D16" s="101"/>
      <c r="E16" s="101"/>
      <c r="F16" s="101"/>
      <c r="G16" s="101"/>
      <c r="H16" s="101"/>
      <c r="I16" s="101"/>
      <c r="J16" s="101"/>
      <c r="K16" s="101"/>
      <c r="L16" s="101"/>
      <c r="M16" s="101"/>
      <c r="N16" s="101"/>
      <c r="O16" s="101"/>
      <c r="P16" s="557"/>
      <c r="Q16" s="558"/>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row>
    <row r="17" spans="1:55" s="36" customFormat="1" ht="12.9" customHeight="1" thickBot="1" x14ac:dyDescent="0.3">
      <c r="A17" s="48"/>
      <c r="B17" s="49"/>
      <c r="C17" s="49"/>
      <c r="D17" s="49"/>
      <c r="E17" s="49"/>
      <c r="F17" s="49"/>
      <c r="G17" s="49"/>
      <c r="H17" s="49"/>
      <c r="I17" s="49"/>
      <c r="J17" s="49"/>
      <c r="K17" s="49"/>
      <c r="L17" s="49"/>
      <c r="M17" s="50"/>
      <c r="N17" s="49"/>
      <c r="O17" s="51" t="s">
        <v>6</v>
      </c>
      <c r="P17" s="561">
        <f>SUM(P11:P16)</f>
        <v>0</v>
      </c>
      <c r="Q17" s="562"/>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row>
    <row r="18" spans="1:55" s="31" customFormat="1" ht="12.9" customHeight="1" x14ac:dyDescent="0.25">
      <c r="A18" s="545" t="s">
        <v>20</v>
      </c>
      <c r="B18" s="546"/>
      <c r="C18" s="546"/>
      <c r="D18" s="546"/>
      <c r="E18" s="546"/>
      <c r="F18" s="546"/>
      <c r="G18" s="546"/>
      <c r="H18" s="546"/>
      <c r="I18" s="546"/>
      <c r="J18" s="547" t="s">
        <v>51</v>
      </c>
      <c r="K18" s="548"/>
      <c r="L18" s="548"/>
      <c r="M18" s="549"/>
      <c r="N18" s="548" t="s">
        <v>50</v>
      </c>
      <c r="O18" s="548"/>
      <c r="P18" s="563" t="s">
        <v>1</v>
      </c>
      <c r="Q18" s="564"/>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row>
    <row r="19" spans="1:55" s="35" customFormat="1" ht="12.9" customHeight="1" x14ac:dyDescent="0.2">
      <c r="A19" s="105"/>
      <c r="B19" s="101"/>
      <c r="C19" s="101"/>
      <c r="D19" s="101"/>
      <c r="E19" s="101"/>
      <c r="F19" s="101"/>
      <c r="G19" s="101"/>
      <c r="H19" s="101"/>
      <c r="I19" s="101"/>
      <c r="J19" s="541"/>
      <c r="K19" s="542"/>
      <c r="L19" s="542"/>
      <c r="M19" s="543"/>
      <c r="N19" s="573"/>
      <c r="O19" s="573"/>
      <c r="P19" s="552">
        <f>J19*N19</f>
        <v>0</v>
      </c>
      <c r="Q19" s="553"/>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row>
    <row r="20" spans="1:55" s="35" customFormat="1" ht="12.9" customHeight="1" x14ac:dyDescent="0.2">
      <c r="A20" s="105"/>
      <c r="B20" s="104"/>
      <c r="C20" s="104"/>
      <c r="D20" s="104"/>
      <c r="E20" s="104"/>
      <c r="F20" s="104"/>
      <c r="G20" s="104"/>
      <c r="H20" s="104"/>
      <c r="I20" s="104"/>
      <c r="J20" s="541"/>
      <c r="K20" s="542"/>
      <c r="L20" s="542"/>
      <c r="M20" s="543"/>
      <c r="N20" s="573"/>
      <c r="O20" s="573"/>
      <c r="P20" s="552">
        <f t="shared" ref="P20:P23" si="0">J20*N20</f>
        <v>0</v>
      </c>
      <c r="Q20" s="553"/>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row>
    <row r="21" spans="1:55" s="35" customFormat="1" ht="12.9" customHeight="1" x14ac:dyDescent="0.2">
      <c r="A21" s="106"/>
      <c r="B21" s="104"/>
      <c r="C21" s="104"/>
      <c r="D21" s="104"/>
      <c r="E21" s="104"/>
      <c r="F21" s="104"/>
      <c r="G21" s="104"/>
      <c r="H21" s="104"/>
      <c r="I21" s="104"/>
      <c r="J21" s="541"/>
      <c r="K21" s="542"/>
      <c r="L21" s="542"/>
      <c r="M21" s="543"/>
      <c r="N21" s="573"/>
      <c r="O21" s="573"/>
      <c r="P21" s="552">
        <f t="shared" si="0"/>
        <v>0</v>
      </c>
      <c r="Q21" s="553"/>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row>
    <row r="22" spans="1:55" s="35" customFormat="1" ht="12.9" customHeight="1" x14ac:dyDescent="0.2">
      <c r="A22" s="105"/>
      <c r="B22" s="101"/>
      <c r="C22" s="101"/>
      <c r="D22" s="101"/>
      <c r="E22" s="101"/>
      <c r="F22" s="101"/>
      <c r="G22" s="101"/>
      <c r="H22" s="101"/>
      <c r="I22" s="101"/>
      <c r="J22" s="541"/>
      <c r="K22" s="542"/>
      <c r="L22" s="542"/>
      <c r="M22" s="543"/>
      <c r="N22" s="573"/>
      <c r="O22" s="573"/>
      <c r="P22" s="552">
        <f t="shared" si="0"/>
        <v>0</v>
      </c>
      <c r="Q22" s="553"/>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row>
    <row r="23" spans="1:55" s="35" customFormat="1" ht="12.9" hidden="1" customHeight="1" x14ac:dyDescent="0.2">
      <c r="A23" s="105"/>
      <c r="B23" s="101"/>
      <c r="C23" s="101"/>
      <c r="D23" s="101"/>
      <c r="E23" s="101"/>
      <c r="F23" s="101"/>
      <c r="G23" s="101"/>
      <c r="H23" s="101"/>
      <c r="I23" s="101"/>
      <c r="J23" s="541"/>
      <c r="K23" s="542"/>
      <c r="L23" s="542"/>
      <c r="M23" s="543"/>
      <c r="N23" s="573"/>
      <c r="O23" s="573"/>
      <c r="P23" s="552">
        <f t="shared" si="0"/>
        <v>0</v>
      </c>
      <c r="Q23" s="553"/>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row>
    <row r="24" spans="1:55" s="35" customFormat="1" ht="12.9" hidden="1" customHeight="1" x14ac:dyDescent="0.2">
      <c r="A24" s="105"/>
      <c r="B24" s="104"/>
      <c r="C24" s="104"/>
      <c r="D24" s="104"/>
      <c r="E24" s="104"/>
      <c r="F24" s="104"/>
      <c r="G24" s="104"/>
      <c r="H24" s="104"/>
      <c r="I24" s="104"/>
      <c r="J24" s="541"/>
      <c r="K24" s="542"/>
      <c r="L24" s="542"/>
      <c r="M24" s="543"/>
      <c r="N24" s="573"/>
      <c r="O24" s="573"/>
      <c r="P24" s="552">
        <f t="shared" ref="P24:P28" si="1">J24*N24</f>
        <v>0</v>
      </c>
      <c r="Q24" s="553"/>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row>
    <row r="25" spans="1:55" s="35" customFormat="1" ht="12.9" hidden="1" customHeight="1" x14ac:dyDescent="0.2">
      <c r="A25" s="106"/>
      <c r="B25" s="104"/>
      <c r="C25" s="104"/>
      <c r="D25" s="104"/>
      <c r="E25" s="104"/>
      <c r="F25" s="104"/>
      <c r="G25" s="104"/>
      <c r="H25" s="104"/>
      <c r="I25" s="104"/>
      <c r="J25" s="541"/>
      <c r="K25" s="542"/>
      <c r="L25" s="542"/>
      <c r="M25" s="543"/>
      <c r="N25" s="573"/>
      <c r="O25" s="573"/>
      <c r="P25" s="552">
        <f t="shared" si="1"/>
        <v>0</v>
      </c>
      <c r="Q25" s="553"/>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row>
    <row r="26" spans="1:55" s="35" customFormat="1" ht="12.9" hidden="1" customHeight="1" x14ac:dyDescent="0.2">
      <c r="A26" s="105"/>
      <c r="B26" s="101"/>
      <c r="C26" s="101"/>
      <c r="D26" s="101"/>
      <c r="E26" s="101"/>
      <c r="F26" s="101"/>
      <c r="G26" s="101"/>
      <c r="H26" s="101"/>
      <c r="I26" s="101"/>
      <c r="J26" s="541"/>
      <c r="K26" s="542"/>
      <c r="L26" s="542"/>
      <c r="M26" s="543"/>
      <c r="N26" s="573"/>
      <c r="O26" s="573"/>
      <c r="P26" s="552">
        <f t="shared" si="1"/>
        <v>0</v>
      </c>
      <c r="Q26" s="553"/>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row>
    <row r="27" spans="1:55" s="35" customFormat="1" ht="12.9" hidden="1" customHeight="1" x14ac:dyDescent="0.2">
      <c r="A27" s="105"/>
      <c r="B27" s="101"/>
      <c r="C27" s="101"/>
      <c r="D27" s="101"/>
      <c r="E27" s="101"/>
      <c r="F27" s="101"/>
      <c r="G27" s="101"/>
      <c r="H27" s="101"/>
      <c r="I27" s="101"/>
      <c r="J27" s="541"/>
      <c r="K27" s="542"/>
      <c r="L27" s="542"/>
      <c r="M27" s="543"/>
      <c r="N27" s="573"/>
      <c r="O27" s="573"/>
      <c r="P27" s="552">
        <f t="shared" si="1"/>
        <v>0</v>
      </c>
      <c r="Q27" s="553"/>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row>
    <row r="28" spans="1:55" s="35" customFormat="1" ht="12.9" customHeight="1" x14ac:dyDescent="0.2">
      <c r="A28" s="105"/>
      <c r="B28" s="101"/>
      <c r="C28" s="101"/>
      <c r="D28" s="101"/>
      <c r="E28" s="101"/>
      <c r="F28" s="101"/>
      <c r="G28" s="101"/>
      <c r="H28" s="101"/>
      <c r="I28" s="101"/>
      <c r="J28" s="541"/>
      <c r="K28" s="542"/>
      <c r="L28" s="542"/>
      <c r="M28" s="543"/>
      <c r="N28" s="573"/>
      <c r="O28" s="573"/>
      <c r="P28" s="552">
        <f t="shared" si="1"/>
        <v>0</v>
      </c>
      <c r="Q28" s="553"/>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row>
    <row r="29" spans="1:55" s="36" customFormat="1" ht="12.9" customHeight="1" thickBot="1" x14ac:dyDescent="0.3">
      <c r="A29" s="48"/>
      <c r="B29" s="52"/>
      <c r="C29" s="52"/>
      <c r="D29" s="52"/>
      <c r="E29" s="52"/>
      <c r="F29" s="52"/>
      <c r="G29" s="52"/>
      <c r="H29" s="52"/>
      <c r="I29" s="52"/>
      <c r="J29" s="52"/>
      <c r="K29" s="52"/>
      <c r="L29" s="52"/>
      <c r="M29" s="53"/>
      <c r="N29" s="49"/>
      <c r="O29" s="51" t="s">
        <v>6</v>
      </c>
      <c r="P29" s="577">
        <f>SUM(P19:P28)</f>
        <v>0</v>
      </c>
      <c r="Q29" s="578"/>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row>
    <row r="30" spans="1:55" s="31" customFormat="1" ht="12.9" customHeight="1" x14ac:dyDescent="0.25">
      <c r="A30" s="545" t="s">
        <v>21</v>
      </c>
      <c r="B30" s="546"/>
      <c r="C30" s="546"/>
      <c r="D30" s="546"/>
      <c r="E30" s="546"/>
      <c r="F30" s="546"/>
      <c r="G30" s="546"/>
      <c r="H30" s="546"/>
      <c r="I30" s="546"/>
      <c r="J30" s="547" t="s">
        <v>51</v>
      </c>
      <c r="K30" s="548"/>
      <c r="L30" s="548"/>
      <c r="M30" s="549"/>
      <c r="N30" s="548" t="s">
        <v>50</v>
      </c>
      <c r="O30" s="548"/>
      <c r="P30" s="547" t="s">
        <v>1</v>
      </c>
      <c r="Q30" s="576"/>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5" customFormat="1" ht="12.9" customHeight="1" x14ac:dyDescent="0.2">
      <c r="A31" s="105" t="s">
        <v>21</v>
      </c>
      <c r="B31" s="101"/>
      <c r="C31" s="101"/>
      <c r="D31" s="101"/>
      <c r="E31" s="101"/>
      <c r="F31" s="101"/>
      <c r="G31" s="101"/>
      <c r="H31" s="101"/>
      <c r="I31" s="101"/>
      <c r="J31" s="541"/>
      <c r="K31" s="542"/>
      <c r="L31" s="542"/>
      <c r="M31" s="543"/>
      <c r="N31" s="602">
        <v>0.7</v>
      </c>
      <c r="O31" s="603"/>
      <c r="P31" s="552">
        <f>J31*N31</f>
        <v>0</v>
      </c>
      <c r="Q31" s="553"/>
      <c r="R31" s="29" t="s">
        <v>194</v>
      </c>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row>
    <row r="32" spans="1:55" s="35" customFormat="1" ht="12.9" customHeight="1" x14ac:dyDescent="0.2">
      <c r="A32" s="105"/>
      <c r="B32" s="101"/>
      <c r="C32" s="101"/>
      <c r="D32" s="101"/>
      <c r="E32" s="101"/>
      <c r="F32" s="101"/>
      <c r="G32" s="101"/>
      <c r="H32" s="101"/>
      <c r="I32" s="101"/>
      <c r="J32" s="541"/>
      <c r="K32" s="542"/>
      <c r="L32" s="542"/>
      <c r="M32" s="543"/>
      <c r="N32" s="550"/>
      <c r="O32" s="551"/>
      <c r="P32" s="552">
        <f t="shared" ref="P32:P36" si="2">J32*N32</f>
        <v>0</v>
      </c>
      <c r="Q32" s="553"/>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row>
    <row r="33" spans="1:55" s="35" customFormat="1" ht="12.9" customHeight="1" x14ac:dyDescent="0.2">
      <c r="A33" s="105"/>
      <c r="B33" s="101"/>
      <c r="C33" s="101"/>
      <c r="D33" s="101"/>
      <c r="E33" s="101"/>
      <c r="F33" s="101"/>
      <c r="G33" s="101"/>
      <c r="H33" s="101"/>
      <c r="I33" s="101"/>
      <c r="J33" s="541"/>
      <c r="K33" s="542"/>
      <c r="L33" s="542"/>
      <c r="M33" s="543"/>
      <c r="N33" s="550"/>
      <c r="O33" s="551"/>
      <c r="P33" s="552">
        <f t="shared" si="2"/>
        <v>0</v>
      </c>
      <c r="Q33" s="553"/>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row>
    <row r="34" spans="1:55" s="35" customFormat="1" ht="12.9" customHeight="1" x14ac:dyDescent="0.2">
      <c r="A34" s="105"/>
      <c r="B34" s="101"/>
      <c r="C34" s="101"/>
      <c r="D34" s="101"/>
      <c r="E34" s="101"/>
      <c r="F34" s="101"/>
      <c r="G34" s="101"/>
      <c r="H34" s="101"/>
      <c r="I34" s="101"/>
      <c r="J34" s="541"/>
      <c r="K34" s="542"/>
      <c r="L34" s="542"/>
      <c r="M34" s="543"/>
      <c r="N34" s="550"/>
      <c r="O34" s="551"/>
      <c r="P34" s="552">
        <f t="shared" si="2"/>
        <v>0</v>
      </c>
      <c r="Q34" s="553"/>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row>
    <row r="35" spans="1:55" s="35" customFormat="1" ht="12.9" customHeight="1" x14ac:dyDescent="0.2">
      <c r="A35" s="105"/>
      <c r="B35" s="101"/>
      <c r="C35" s="101"/>
      <c r="D35" s="101"/>
      <c r="E35" s="101"/>
      <c r="F35" s="101"/>
      <c r="G35" s="101"/>
      <c r="H35" s="101"/>
      <c r="I35" s="101"/>
      <c r="J35" s="541"/>
      <c r="K35" s="542"/>
      <c r="L35" s="542"/>
      <c r="M35" s="543"/>
      <c r="N35" s="550"/>
      <c r="O35" s="551"/>
      <c r="P35" s="552">
        <f t="shared" si="2"/>
        <v>0</v>
      </c>
      <c r="Q35" s="553"/>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row>
    <row r="36" spans="1:55" s="35" customFormat="1" ht="12.9" customHeight="1" x14ac:dyDescent="0.2">
      <c r="A36" s="105"/>
      <c r="B36" s="101"/>
      <c r="C36" s="101"/>
      <c r="D36" s="101"/>
      <c r="E36" s="101"/>
      <c r="F36" s="101"/>
      <c r="G36" s="101"/>
      <c r="H36" s="101"/>
      <c r="I36" s="101"/>
      <c r="J36" s="541"/>
      <c r="K36" s="542"/>
      <c r="L36" s="542"/>
      <c r="M36" s="543"/>
      <c r="N36" s="550"/>
      <c r="O36" s="551"/>
      <c r="P36" s="552">
        <f t="shared" si="2"/>
        <v>0</v>
      </c>
      <c r="Q36" s="553"/>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row>
    <row r="37" spans="1:55" s="35" customFormat="1" ht="12.9" customHeight="1" x14ac:dyDescent="0.2">
      <c r="A37" s="105"/>
      <c r="B37" s="101"/>
      <c r="C37" s="101"/>
      <c r="D37" s="101"/>
      <c r="E37" s="101"/>
      <c r="F37" s="101"/>
      <c r="G37" s="101"/>
      <c r="H37" s="101"/>
      <c r="I37" s="101"/>
      <c r="J37" s="541"/>
      <c r="K37" s="542"/>
      <c r="L37" s="542"/>
      <c r="M37" s="543"/>
      <c r="N37" s="544"/>
      <c r="O37" s="544"/>
      <c r="P37" s="552">
        <f t="shared" ref="P37:P42" si="3">J37*N37</f>
        <v>0</v>
      </c>
      <c r="Q37" s="553"/>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row>
    <row r="38" spans="1:55" s="35" customFormat="1" ht="12.9" hidden="1" customHeight="1" x14ac:dyDescent="0.2">
      <c r="A38" s="105"/>
      <c r="B38" s="101"/>
      <c r="C38" s="101"/>
      <c r="D38" s="101"/>
      <c r="E38" s="101"/>
      <c r="F38" s="101"/>
      <c r="G38" s="101"/>
      <c r="H38" s="101"/>
      <c r="I38" s="101"/>
      <c r="J38" s="541"/>
      <c r="K38" s="542"/>
      <c r="L38" s="542"/>
      <c r="M38" s="543"/>
      <c r="N38" s="550"/>
      <c r="O38" s="551"/>
      <c r="P38" s="552">
        <f t="shared" ref="P38" si="4">J38*N38</f>
        <v>0</v>
      </c>
      <c r="Q38" s="553"/>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row>
    <row r="39" spans="1:55" s="35" customFormat="1" ht="12.9" hidden="1" customHeight="1" x14ac:dyDescent="0.2">
      <c r="A39" s="105"/>
      <c r="B39" s="101"/>
      <c r="C39" s="101"/>
      <c r="D39" s="101"/>
      <c r="E39" s="101"/>
      <c r="F39" s="101"/>
      <c r="G39" s="101"/>
      <c r="H39" s="101"/>
      <c r="I39" s="101"/>
      <c r="J39" s="541"/>
      <c r="K39" s="542"/>
      <c r="L39" s="542"/>
      <c r="M39" s="543"/>
      <c r="N39" s="544"/>
      <c r="O39" s="544"/>
      <c r="P39" s="552">
        <f t="shared" si="3"/>
        <v>0</v>
      </c>
      <c r="Q39" s="553"/>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row>
    <row r="40" spans="1:55" s="35" customFormat="1" ht="12.9" hidden="1" customHeight="1" x14ac:dyDescent="0.2">
      <c r="A40" s="105"/>
      <c r="B40" s="101"/>
      <c r="C40" s="101"/>
      <c r="D40" s="101"/>
      <c r="E40" s="101"/>
      <c r="F40" s="101"/>
      <c r="G40" s="101"/>
      <c r="H40" s="101"/>
      <c r="I40" s="101"/>
      <c r="J40" s="541"/>
      <c r="K40" s="542"/>
      <c r="L40" s="542"/>
      <c r="M40" s="543"/>
      <c r="N40" s="544"/>
      <c r="O40" s="544"/>
      <c r="P40" s="552">
        <f t="shared" si="3"/>
        <v>0</v>
      </c>
      <c r="Q40" s="553"/>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row>
    <row r="41" spans="1:55" s="35" customFormat="1" ht="12.9" hidden="1" customHeight="1" x14ac:dyDescent="0.2">
      <c r="A41" s="105"/>
      <c r="B41" s="101"/>
      <c r="C41" s="101"/>
      <c r="D41" s="101"/>
      <c r="E41" s="101"/>
      <c r="F41" s="101"/>
      <c r="G41" s="101"/>
      <c r="H41" s="101"/>
      <c r="I41" s="101"/>
      <c r="J41" s="541"/>
      <c r="K41" s="542"/>
      <c r="L41" s="542"/>
      <c r="M41" s="543"/>
      <c r="N41" s="544"/>
      <c r="O41" s="544"/>
      <c r="P41" s="552">
        <f t="shared" si="3"/>
        <v>0</v>
      </c>
      <c r="Q41" s="553"/>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row>
    <row r="42" spans="1:55" s="35" customFormat="1" ht="12.9" hidden="1" customHeight="1" x14ac:dyDescent="0.2">
      <c r="A42" s="105"/>
      <c r="B42" s="101"/>
      <c r="C42" s="101"/>
      <c r="D42" s="101"/>
      <c r="E42" s="101"/>
      <c r="F42" s="101"/>
      <c r="G42" s="101"/>
      <c r="H42" s="101"/>
      <c r="I42" s="101"/>
      <c r="J42" s="541"/>
      <c r="K42" s="542"/>
      <c r="L42" s="542"/>
      <c r="M42" s="543"/>
      <c r="N42" s="544"/>
      <c r="O42" s="544"/>
      <c r="P42" s="552">
        <f t="shared" si="3"/>
        <v>0</v>
      </c>
      <c r="Q42" s="553"/>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row>
    <row r="43" spans="1:55" s="36" customFormat="1" ht="12.9" customHeight="1" thickBot="1" x14ac:dyDescent="0.3">
      <c r="A43" s="48"/>
      <c r="B43" s="52"/>
      <c r="C43" s="52"/>
      <c r="D43" s="52"/>
      <c r="E43" s="52"/>
      <c r="F43" s="52"/>
      <c r="G43" s="52"/>
      <c r="H43" s="52"/>
      <c r="I43" s="52"/>
      <c r="J43" s="52"/>
      <c r="K43" s="52"/>
      <c r="L43" s="52"/>
      <c r="M43" s="53"/>
      <c r="N43" s="49"/>
      <c r="O43" s="51" t="s">
        <v>6</v>
      </c>
      <c r="P43" s="561">
        <f>SUM(P31:P42)</f>
        <v>0</v>
      </c>
      <c r="Q43" s="562"/>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row>
    <row r="44" spans="1:55" s="31" customFormat="1" ht="12.9" customHeight="1" x14ac:dyDescent="0.25">
      <c r="A44" s="545" t="s">
        <v>22</v>
      </c>
      <c r="B44" s="546"/>
      <c r="C44" s="546"/>
      <c r="D44" s="546"/>
      <c r="E44" s="546"/>
      <c r="F44" s="546"/>
      <c r="G44" s="546"/>
      <c r="H44" s="546"/>
      <c r="I44" s="546"/>
      <c r="J44" s="547" t="s">
        <v>51</v>
      </c>
      <c r="K44" s="548"/>
      <c r="L44" s="548"/>
      <c r="M44" s="549"/>
      <c r="N44" s="548" t="s">
        <v>50</v>
      </c>
      <c r="O44" s="548"/>
      <c r="P44" s="547" t="s">
        <v>1</v>
      </c>
      <c r="Q44" s="576"/>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5" customFormat="1" ht="12.9" customHeight="1" x14ac:dyDescent="0.2">
      <c r="A45" s="105" t="s">
        <v>205</v>
      </c>
      <c r="B45" s="101"/>
      <c r="C45" s="101"/>
      <c r="D45" s="101"/>
      <c r="E45" s="101"/>
      <c r="F45" s="101"/>
      <c r="G45" s="101"/>
      <c r="H45" s="101"/>
      <c r="I45" s="101"/>
      <c r="J45" s="541"/>
      <c r="K45" s="542"/>
      <c r="L45" s="542"/>
      <c r="M45" s="543"/>
      <c r="N45" s="544">
        <v>135</v>
      </c>
      <c r="O45" s="544"/>
      <c r="P45" s="552">
        <f>J45*N45</f>
        <v>0</v>
      </c>
      <c r="Q45" s="553"/>
      <c r="R45" s="29" t="s">
        <v>206</v>
      </c>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row>
    <row r="46" spans="1:55" s="35" customFormat="1" ht="12.9" customHeight="1" x14ac:dyDescent="0.2">
      <c r="A46" s="105" t="s">
        <v>204</v>
      </c>
      <c r="B46" s="104"/>
      <c r="C46" s="104"/>
      <c r="D46" s="104"/>
      <c r="E46" s="104"/>
      <c r="F46" s="104"/>
      <c r="G46" s="104"/>
      <c r="H46" s="104"/>
      <c r="I46" s="104"/>
      <c r="J46" s="541"/>
      <c r="K46" s="542"/>
      <c r="L46" s="542"/>
      <c r="M46" s="543"/>
      <c r="N46" s="544">
        <v>150</v>
      </c>
      <c r="O46" s="544"/>
      <c r="P46" s="552">
        <f t="shared" ref="P46:P49" si="5">J46*N46</f>
        <v>0</v>
      </c>
      <c r="Q46" s="553"/>
      <c r="R46" s="29" t="s">
        <v>206</v>
      </c>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row>
    <row r="47" spans="1:55" s="35" customFormat="1" ht="12.9" customHeight="1" x14ac:dyDescent="0.2">
      <c r="A47" s="105" t="s">
        <v>195</v>
      </c>
      <c r="B47" s="104"/>
      <c r="C47" s="104"/>
      <c r="D47" s="104"/>
      <c r="E47" s="104"/>
      <c r="F47" s="104"/>
      <c r="G47" s="104"/>
      <c r="H47" s="104"/>
      <c r="I47" s="104"/>
      <c r="J47" s="541"/>
      <c r="K47" s="542"/>
      <c r="L47" s="542"/>
      <c r="M47" s="543"/>
      <c r="N47" s="544">
        <v>47.6</v>
      </c>
      <c r="O47" s="544"/>
      <c r="P47" s="552">
        <f t="shared" si="5"/>
        <v>0</v>
      </c>
      <c r="Q47" s="553"/>
      <c r="R47" s="29" t="s">
        <v>207</v>
      </c>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row>
    <row r="48" spans="1:55" s="35" customFormat="1" ht="12.9" customHeight="1" x14ac:dyDescent="0.2">
      <c r="A48" s="105" t="s">
        <v>196</v>
      </c>
      <c r="B48" s="104"/>
      <c r="C48" s="104"/>
      <c r="D48" s="104"/>
      <c r="E48" s="104"/>
      <c r="F48" s="104"/>
      <c r="G48" s="104"/>
      <c r="H48" s="104"/>
      <c r="I48" s="104"/>
      <c r="J48" s="541"/>
      <c r="K48" s="542"/>
      <c r="L48" s="542"/>
      <c r="M48" s="543"/>
      <c r="N48" s="544">
        <v>35.700000000000003</v>
      </c>
      <c r="O48" s="544"/>
      <c r="P48" s="552">
        <f t="shared" si="5"/>
        <v>0</v>
      </c>
      <c r="Q48" s="553"/>
      <c r="R48" s="29" t="s">
        <v>208</v>
      </c>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row>
    <row r="49" spans="1:55" s="35" customFormat="1" ht="12.9" customHeight="1" x14ac:dyDescent="0.2">
      <c r="A49" s="105" t="s">
        <v>203</v>
      </c>
      <c r="B49" s="101"/>
      <c r="C49" s="101"/>
      <c r="D49" s="101"/>
      <c r="E49" s="101"/>
      <c r="F49" s="101"/>
      <c r="G49" s="101"/>
      <c r="H49" s="101"/>
      <c r="I49" s="101"/>
      <c r="J49" s="541"/>
      <c r="K49" s="542"/>
      <c r="L49" s="542"/>
      <c r="M49" s="543"/>
      <c r="N49" s="544">
        <v>56</v>
      </c>
      <c r="O49" s="544"/>
      <c r="P49" s="552">
        <f t="shared" si="5"/>
        <v>0</v>
      </c>
      <c r="Q49" s="553"/>
      <c r="R49" s="29" t="s">
        <v>209</v>
      </c>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row>
    <row r="50" spans="1:55" s="35" customFormat="1" ht="12.9" customHeight="1" x14ac:dyDescent="0.2">
      <c r="A50" s="105" t="s">
        <v>202</v>
      </c>
      <c r="B50" s="101"/>
      <c r="C50" s="101"/>
      <c r="D50" s="101"/>
      <c r="E50" s="101"/>
      <c r="F50" s="101"/>
      <c r="G50" s="101"/>
      <c r="H50" s="101"/>
      <c r="I50" s="101"/>
      <c r="J50" s="541"/>
      <c r="K50" s="542"/>
      <c r="L50" s="542"/>
      <c r="M50" s="543"/>
      <c r="N50" s="544">
        <v>42</v>
      </c>
      <c r="O50" s="544"/>
      <c r="P50" s="552">
        <f t="shared" ref="P50:P53" si="6">J50*N50</f>
        <v>0</v>
      </c>
      <c r="Q50" s="553"/>
      <c r="R50" s="29" t="s">
        <v>210</v>
      </c>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row>
    <row r="51" spans="1:55" s="35" customFormat="1" ht="12.9" customHeight="1" x14ac:dyDescent="0.2">
      <c r="A51" s="105"/>
      <c r="B51" s="104"/>
      <c r="C51" s="104"/>
      <c r="D51" s="104"/>
      <c r="E51" s="104"/>
      <c r="F51" s="104"/>
      <c r="G51" s="104"/>
      <c r="H51" s="104"/>
      <c r="I51" s="104"/>
      <c r="J51" s="541"/>
      <c r="K51" s="542"/>
      <c r="L51" s="542"/>
      <c r="M51" s="543"/>
      <c r="N51" s="544"/>
      <c r="O51" s="544"/>
      <c r="P51" s="552">
        <f t="shared" si="6"/>
        <v>0</v>
      </c>
      <c r="Q51" s="553"/>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row>
    <row r="52" spans="1:55" s="35" customFormat="1" ht="12.9" customHeight="1" x14ac:dyDescent="0.2">
      <c r="A52" s="105"/>
      <c r="B52" s="101"/>
      <c r="C52" s="101"/>
      <c r="D52" s="101"/>
      <c r="E52" s="101"/>
      <c r="F52" s="101"/>
      <c r="G52" s="101"/>
      <c r="H52" s="101"/>
      <c r="I52" s="101"/>
      <c r="J52" s="541"/>
      <c r="K52" s="542"/>
      <c r="L52" s="542"/>
      <c r="M52" s="543"/>
      <c r="N52" s="544"/>
      <c r="O52" s="544"/>
      <c r="P52" s="552">
        <f t="shared" si="6"/>
        <v>0</v>
      </c>
      <c r="Q52" s="553"/>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row>
    <row r="53" spans="1:55" s="35" customFormat="1" ht="12.9" customHeight="1" x14ac:dyDescent="0.2">
      <c r="A53" s="105"/>
      <c r="B53" s="101"/>
      <c r="C53" s="101"/>
      <c r="D53" s="101"/>
      <c r="E53" s="101"/>
      <c r="F53" s="101"/>
      <c r="G53" s="101"/>
      <c r="H53" s="101"/>
      <c r="I53" s="101"/>
      <c r="J53" s="541"/>
      <c r="K53" s="542"/>
      <c r="L53" s="542"/>
      <c r="M53" s="543"/>
      <c r="N53" s="544"/>
      <c r="O53" s="544"/>
      <c r="P53" s="552">
        <f t="shared" si="6"/>
        <v>0</v>
      </c>
      <c r="Q53" s="553"/>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row>
    <row r="54" spans="1:55" s="35" customFormat="1" ht="12.9" customHeight="1" x14ac:dyDescent="0.2">
      <c r="A54" s="105"/>
      <c r="B54" s="104"/>
      <c r="C54" s="104"/>
      <c r="D54" s="104"/>
      <c r="E54" s="104"/>
      <c r="F54" s="104"/>
      <c r="G54" s="104"/>
      <c r="H54" s="104"/>
      <c r="I54" s="104"/>
      <c r="J54" s="541"/>
      <c r="K54" s="542"/>
      <c r="L54" s="542"/>
      <c r="M54" s="543"/>
      <c r="N54" s="544"/>
      <c r="O54" s="544"/>
      <c r="P54" s="552">
        <f t="shared" ref="P54:P58" si="7">J54*N54</f>
        <v>0</v>
      </c>
      <c r="Q54" s="553"/>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row>
    <row r="55" spans="1:55" s="35" customFormat="1" ht="12.9" hidden="1" customHeight="1" x14ac:dyDescent="0.2">
      <c r="A55" s="105"/>
      <c r="B55" s="104"/>
      <c r="C55" s="104"/>
      <c r="D55" s="104"/>
      <c r="E55" s="104"/>
      <c r="F55" s="104"/>
      <c r="G55" s="104"/>
      <c r="H55" s="104"/>
      <c r="I55" s="104"/>
      <c r="J55" s="541"/>
      <c r="K55" s="542"/>
      <c r="L55" s="542"/>
      <c r="M55" s="543"/>
      <c r="N55" s="544"/>
      <c r="O55" s="544"/>
      <c r="P55" s="552">
        <f t="shared" si="7"/>
        <v>0</v>
      </c>
      <c r="Q55" s="553"/>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row>
    <row r="56" spans="1:55" s="35" customFormat="1" ht="12.9" hidden="1" customHeight="1" x14ac:dyDescent="0.2">
      <c r="A56" s="105"/>
      <c r="B56" s="101"/>
      <c r="C56" s="101"/>
      <c r="D56" s="101"/>
      <c r="E56" s="101"/>
      <c r="F56" s="101"/>
      <c r="G56" s="101"/>
      <c r="H56" s="101"/>
      <c r="I56" s="101"/>
      <c r="J56" s="541"/>
      <c r="K56" s="542"/>
      <c r="L56" s="542"/>
      <c r="M56" s="543"/>
      <c r="N56" s="544"/>
      <c r="O56" s="544"/>
      <c r="P56" s="552">
        <f t="shared" si="7"/>
        <v>0</v>
      </c>
      <c r="Q56" s="553"/>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row>
    <row r="57" spans="1:55" s="35" customFormat="1" ht="12.9" hidden="1" customHeight="1" x14ac:dyDescent="0.2">
      <c r="A57" s="105"/>
      <c r="B57" s="101"/>
      <c r="C57" s="101"/>
      <c r="D57" s="101"/>
      <c r="E57" s="101"/>
      <c r="F57" s="101"/>
      <c r="G57" s="101"/>
      <c r="H57" s="101"/>
      <c r="I57" s="101"/>
      <c r="J57" s="541"/>
      <c r="K57" s="542"/>
      <c r="L57" s="542"/>
      <c r="M57" s="543"/>
      <c r="N57" s="544"/>
      <c r="O57" s="544"/>
      <c r="P57" s="552">
        <f t="shared" si="7"/>
        <v>0</v>
      </c>
      <c r="Q57" s="553"/>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row>
    <row r="58" spans="1:55" s="35" customFormat="1" ht="12.9" hidden="1" customHeight="1" x14ac:dyDescent="0.2">
      <c r="A58" s="105"/>
      <c r="B58" s="101"/>
      <c r="C58" s="101"/>
      <c r="D58" s="101"/>
      <c r="E58" s="101"/>
      <c r="F58" s="101"/>
      <c r="G58" s="101"/>
      <c r="H58" s="101"/>
      <c r="I58" s="101"/>
      <c r="J58" s="541"/>
      <c r="K58" s="542"/>
      <c r="L58" s="542"/>
      <c r="M58" s="543"/>
      <c r="N58" s="544"/>
      <c r="O58" s="544"/>
      <c r="P58" s="552">
        <f t="shared" si="7"/>
        <v>0</v>
      </c>
      <c r="Q58" s="553"/>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row>
    <row r="59" spans="1:55" s="36" customFormat="1" ht="12.9" customHeight="1" thickBot="1" x14ac:dyDescent="0.3">
      <c r="A59" s="48"/>
      <c r="B59" s="52"/>
      <c r="C59" s="52"/>
      <c r="D59" s="52"/>
      <c r="E59" s="52"/>
      <c r="F59" s="52"/>
      <c r="G59" s="52"/>
      <c r="H59" s="52"/>
      <c r="I59" s="52"/>
      <c r="J59" s="52"/>
      <c r="K59" s="52"/>
      <c r="L59" s="52"/>
      <c r="M59" s="53"/>
      <c r="N59" s="49"/>
      <c r="O59" s="51" t="s">
        <v>6</v>
      </c>
      <c r="P59" s="561">
        <f>SUM(P45:P58)</f>
        <v>0</v>
      </c>
      <c r="Q59" s="562"/>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row>
    <row r="60" spans="1:55" s="33" customFormat="1" ht="12.9" customHeight="1" x14ac:dyDescent="0.25">
      <c r="A60" s="545" t="s">
        <v>23</v>
      </c>
      <c r="B60" s="546"/>
      <c r="C60" s="546"/>
      <c r="D60" s="546"/>
      <c r="E60" s="546"/>
      <c r="F60" s="546"/>
      <c r="G60" s="546"/>
      <c r="H60" s="546"/>
      <c r="I60" s="546"/>
      <c r="J60" s="547" t="s">
        <v>51</v>
      </c>
      <c r="K60" s="548"/>
      <c r="L60" s="548"/>
      <c r="M60" s="549"/>
      <c r="N60" s="548" t="s">
        <v>50</v>
      </c>
      <c r="O60" s="548"/>
      <c r="P60" s="547" t="s">
        <v>1</v>
      </c>
      <c r="Q60" s="576"/>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3" customFormat="1" ht="12.9" customHeight="1" x14ac:dyDescent="0.25">
      <c r="A61" s="105"/>
      <c r="B61" s="101"/>
      <c r="C61" s="101"/>
      <c r="D61" s="101"/>
      <c r="E61" s="101"/>
      <c r="F61" s="101"/>
      <c r="G61" s="101"/>
      <c r="H61" s="101"/>
      <c r="I61" s="101"/>
      <c r="J61" s="541"/>
      <c r="K61" s="542"/>
      <c r="L61" s="542"/>
      <c r="M61" s="543"/>
      <c r="N61" s="544"/>
      <c r="O61" s="544"/>
      <c r="P61" s="552">
        <f>J61*N61</f>
        <v>0</v>
      </c>
      <c r="Q61" s="553"/>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3" customFormat="1" ht="12.9" customHeight="1" x14ac:dyDescent="0.25">
      <c r="A62" s="105"/>
      <c r="B62" s="101"/>
      <c r="C62" s="101"/>
      <c r="D62" s="101"/>
      <c r="E62" s="101"/>
      <c r="F62" s="101"/>
      <c r="G62" s="101"/>
      <c r="H62" s="101"/>
      <c r="I62" s="101"/>
      <c r="J62" s="541"/>
      <c r="K62" s="542"/>
      <c r="L62" s="542"/>
      <c r="M62" s="543"/>
      <c r="N62" s="544"/>
      <c r="O62" s="544"/>
      <c r="P62" s="552">
        <f t="shared" ref="P62:P65" si="8">J62*N62</f>
        <v>0</v>
      </c>
      <c r="Q62" s="553"/>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row>
    <row r="63" spans="1:55" s="37" customFormat="1" ht="12.9" customHeight="1" x14ac:dyDescent="0.2">
      <c r="A63" s="105"/>
      <c r="B63" s="101"/>
      <c r="C63" s="101"/>
      <c r="D63" s="101"/>
      <c r="E63" s="101"/>
      <c r="F63" s="101"/>
      <c r="G63" s="101"/>
      <c r="H63" s="101"/>
      <c r="I63" s="101"/>
      <c r="J63" s="541"/>
      <c r="K63" s="542"/>
      <c r="L63" s="542"/>
      <c r="M63" s="543"/>
      <c r="N63" s="544"/>
      <c r="O63" s="544"/>
      <c r="P63" s="552">
        <f t="shared" si="8"/>
        <v>0</v>
      </c>
      <c r="Q63" s="553"/>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row>
    <row r="64" spans="1:55" s="37" customFormat="1" ht="12.9" customHeight="1" x14ac:dyDescent="0.2">
      <c r="A64" s="106"/>
      <c r="B64" s="104"/>
      <c r="C64" s="104"/>
      <c r="D64" s="104"/>
      <c r="E64" s="104"/>
      <c r="F64" s="104"/>
      <c r="G64" s="104"/>
      <c r="H64" s="104"/>
      <c r="I64" s="104"/>
      <c r="J64" s="541"/>
      <c r="K64" s="542"/>
      <c r="L64" s="542"/>
      <c r="M64" s="543"/>
      <c r="N64" s="544"/>
      <c r="O64" s="544"/>
      <c r="P64" s="552">
        <f t="shared" si="8"/>
        <v>0</v>
      </c>
      <c r="Q64" s="553"/>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row>
    <row r="65" spans="1:55" s="37" customFormat="1" ht="12.9" customHeight="1" x14ac:dyDescent="0.2">
      <c r="A65" s="106"/>
      <c r="B65" s="101"/>
      <c r="C65" s="101"/>
      <c r="D65" s="101"/>
      <c r="E65" s="101"/>
      <c r="F65" s="101"/>
      <c r="G65" s="101"/>
      <c r="H65" s="101"/>
      <c r="I65" s="101"/>
      <c r="J65" s="541"/>
      <c r="K65" s="542"/>
      <c r="L65" s="542"/>
      <c r="M65" s="543"/>
      <c r="N65" s="544"/>
      <c r="O65" s="544"/>
      <c r="P65" s="552">
        <f t="shared" si="8"/>
        <v>0</v>
      </c>
      <c r="Q65" s="553"/>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row>
    <row r="66" spans="1:55" s="33" customFormat="1" ht="12.9" hidden="1" customHeight="1" x14ac:dyDescent="0.25">
      <c r="A66" s="105"/>
      <c r="B66" s="101"/>
      <c r="C66" s="101"/>
      <c r="D66" s="101"/>
      <c r="E66" s="101"/>
      <c r="F66" s="101"/>
      <c r="G66" s="101"/>
      <c r="H66" s="101"/>
      <c r="I66" s="101"/>
      <c r="J66" s="541"/>
      <c r="K66" s="542"/>
      <c r="L66" s="542"/>
      <c r="M66" s="543"/>
      <c r="N66" s="544"/>
      <c r="O66" s="544"/>
      <c r="P66" s="552">
        <f t="shared" ref="P66:P70" si="9">J66*N66</f>
        <v>0</v>
      </c>
      <c r="Q66" s="553"/>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7" customFormat="1" ht="12.9" hidden="1" customHeight="1" x14ac:dyDescent="0.2">
      <c r="A67" s="105"/>
      <c r="B67" s="101"/>
      <c r="C67" s="101"/>
      <c r="D67" s="101"/>
      <c r="E67" s="101"/>
      <c r="F67" s="101"/>
      <c r="G67" s="101"/>
      <c r="H67" s="101"/>
      <c r="I67" s="101"/>
      <c r="J67" s="541"/>
      <c r="K67" s="542"/>
      <c r="L67" s="542"/>
      <c r="M67" s="543"/>
      <c r="N67" s="544"/>
      <c r="O67" s="544"/>
      <c r="P67" s="552">
        <f t="shared" si="9"/>
        <v>0</v>
      </c>
      <c r="Q67" s="553"/>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row>
    <row r="68" spans="1:55" s="37" customFormat="1" ht="12.9" hidden="1" customHeight="1" x14ac:dyDescent="0.2">
      <c r="A68" s="106"/>
      <c r="B68" s="104"/>
      <c r="C68" s="104"/>
      <c r="D68" s="104"/>
      <c r="E68" s="104"/>
      <c r="F68" s="104"/>
      <c r="G68" s="104"/>
      <c r="H68" s="104"/>
      <c r="I68" s="104"/>
      <c r="J68" s="541"/>
      <c r="K68" s="542"/>
      <c r="L68" s="542"/>
      <c r="M68" s="543"/>
      <c r="N68" s="544"/>
      <c r="O68" s="544"/>
      <c r="P68" s="552">
        <f t="shared" si="9"/>
        <v>0</v>
      </c>
      <c r="Q68" s="553"/>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row>
    <row r="69" spans="1:55" s="37" customFormat="1" ht="12.9" hidden="1" customHeight="1" x14ac:dyDescent="0.2">
      <c r="A69" s="106"/>
      <c r="B69" s="101"/>
      <c r="C69" s="101"/>
      <c r="D69" s="101"/>
      <c r="E69" s="101"/>
      <c r="F69" s="101"/>
      <c r="G69" s="101"/>
      <c r="H69" s="101"/>
      <c r="I69" s="101"/>
      <c r="J69" s="541"/>
      <c r="K69" s="542"/>
      <c r="L69" s="542"/>
      <c r="M69" s="543"/>
      <c r="N69" s="544"/>
      <c r="O69" s="544"/>
      <c r="P69" s="552">
        <f t="shared" si="9"/>
        <v>0</v>
      </c>
      <c r="Q69" s="553"/>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row>
    <row r="70" spans="1:55" s="37" customFormat="1" ht="12.9" customHeight="1" x14ac:dyDescent="0.2">
      <c r="A70" s="106"/>
      <c r="B70" s="101"/>
      <c r="C70" s="101"/>
      <c r="D70" s="101"/>
      <c r="E70" s="101"/>
      <c r="F70" s="101"/>
      <c r="G70" s="101"/>
      <c r="H70" s="101"/>
      <c r="I70" s="101"/>
      <c r="J70" s="541"/>
      <c r="K70" s="542"/>
      <c r="L70" s="542"/>
      <c r="M70" s="543"/>
      <c r="N70" s="544"/>
      <c r="O70" s="544"/>
      <c r="P70" s="552">
        <f t="shared" si="9"/>
        <v>0</v>
      </c>
      <c r="Q70" s="553"/>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row>
    <row r="71" spans="1:55" s="37" customFormat="1" ht="12.9" customHeight="1" thickBot="1" x14ac:dyDescent="0.3">
      <c r="A71" s="54"/>
      <c r="B71" s="49"/>
      <c r="C71" s="49"/>
      <c r="D71" s="49"/>
      <c r="E71" s="49"/>
      <c r="F71" s="49"/>
      <c r="G71" s="49"/>
      <c r="H71" s="49"/>
      <c r="I71" s="49"/>
      <c r="J71" s="49"/>
      <c r="K71" s="49"/>
      <c r="L71" s="49"/>
      <c r="M71" s="49"/>
      <c r="N71" s="49"/>
      <c r="O71" s="51" t="s">
        <v>6</v>
      </c>
      <c r="P71" s="579">
        <f>SUM(P61:P70)</f>
        <v>0</v>
      </c>
      <c r="Q71" s="580"/>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row>
    <row r="72" spans="1:55" s="33" customFormat="1" ht="18" customHeight="1" thickBot="1" x14ac:dyDescent="0.3">
      <c r="A72" s="574" t="s">
        <v>24</v>
      </c>
      <c r="B72" s="575"/>
      <c r="C72" s="575"/>
      <c r="D72" s="575"/>
      <c r="E72" s="575"/>
      <c r="F72" s="575"/>
      <c r="G72" s="575"/>
      <c r="H72" s="575"/>
      <c r="I72" s="575"/>
      <c r="J72" s="575"/>
      <c r="K72" s="575"/>
      <c r="L72" s="575"/>
      <c r="M72" s="575"/>
      <c r="N72" s="575"/>
      <c r="O72" s="98"/>
      <c r="P72" s="581">
        <f>P43+P29+P71+P59+P17</f>
        <v>0</v>
      </c>
      <c r="Q72" s="582"/>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x14ac:dyDescent="0.25">
      <c r="A73" s="10"/>
      <c r="B73" s="10"/>
      <c r="C73" s="10"/>
      <c r="D73" s="10"/>
      <c r="E73" s="10"/>
      <c r="F73" s="10"/>
      <c r="G73" s="10"/>
      <c r="H73" s="10"/>
      <c r="I73" s="10"/>
      <c r="J73" s="10"/>
      <c r="K73" s="10"/>
      <c r="L73" s="10"/>
      <c r="M73" s="10"/>
      <c r="N73" s="10"/>
      <c r="O73" s="10"/>
      <c r="P73" s="10"/>
      <c r="Q73" s="10"/>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spans="1:55" x14ac:dyDescent="0.25">
      <c r="A74" s="30" t="s">
        <v>99</v>
      </c>
      <c r="B74" s="10"/>
      <c r="C74" s="10"/>
      <c r="D74" s="10"/>
      <c r="E74" s="198" t="s">
        <v>97</v>
      </c>
      <c r="F74" s="10"/>
      <c r="G74" s="10"/>
      <c r="H74" s="10"/>
      <c r="I74" s="10"/>
      <c r="J74" s="10"/>
      <c r="K74" s="10"/>
      <c r="L74" s="10"/>
      <c r="M74" s="10"/>
      <c r="N74" s="10"/>
      <c r="O74" s="10"/>
      <c r="P74" s="10"/>
      <c r="Q74" s="10"/>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spans="1:55" x14ac:dyDescent="0.25">
      <c r="A75" s="30" t="s">
        <v>98</v>
      </c>
      <c r="B75" s="10"/>
      <c r="C75" s="10"/>
      <c r="D75" s="10"/>
      <c r="E75" s="198" t="s">
        <v>96</v>
      </c>
      <c r="F75" s="10"/>
      <c r="G75" s="10"/>
      <c r="H75" s="10"/>
      <c r="I75" s="10"/>
      <c r="J75" s="10"/>
      <c r="K75" s="10"/>
      <c r="L75" s="10"/>
      <c r="M75" s="10"/>
      <c r="N75" s="10"/>
      <c r="O75" s="10"/>
      <c r="P75" s="10"/>
      <c r="Q75" s="10"/>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spans="1:55" ht="9.75" customHeight="1" x14ac:dyDescent="0.25">
      <c r="A76" s="30"/>
      <c r="B76" s="10"/>
      <c r="C76" s="10"/>
      <c r="D76" s="10"/>
      <c r="E76" s="198"/>
      <c r="F76" s="10"/>
      <c r="G76" s="10"/>
      <c r="H76" s="10"/>
      <c r="I76" s="10"/>
      <c r="J76" s="10"/>
      <c r="K76" s="10"/>
      <c r="L76" s="10"/>
      <c r="M76" s="10"/>
      <c r="N76" s="10"/>
      <c r="O76" s="10"/>
      <c r="P76" s="10"/>
      <c r="Q76" s="10"/>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1:55" s="32" customFormat="1" ht="18" thickBot="1" x14ac:dyDescent="0.35">
      <c r="A77" s="38" t="s">
        <v>114</v>
      </c>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row>
    <row r="78" spans="1:55" s="31" customFormat="1" ht="12.9" customHeight="1" x14ac:dyDescent="0.25">
      <c r="A78" s="565" t="s">
        <v>19</v>
      </c>
      <c r="B78" s="566"/>
      <c r="C78" s="566"/>
      <c r="D78" s="566"/>
      <c r="E78" s="566"/>
      <c r="F78" s="566"/>
      <c r="G78" s="566"/>
      <c r="H78" s="566"/>
      <c r="I78" s="566"/>
      <c r="J78" s="566"/>
      <c r="K78" s="566"/>
      <c r="L78" s="566"/>
      <c r="M78" s="566"/>
      <c r="N78" s="184"/>
      <c r="O78" s="199"/>
      <c r="P78" s="567" t="s">
        <v>1</v>
      </c>
      <c r="Q78" s="568"/>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row>
    <row r="79" spans="1:55" s="35" customFormat="1" ht="12.9" customHeight="1" x14ac:dyDescent="0.2">
      <c r="A79" s="200" t="s">
        <v>94</v>
      </c>
      <c r="B79" s="201"/>
      <c r="C79" s="201"/>
      <c r="D79" s="201"/>
      <c r="E79" s="201"/>
      <c r="F79" s="201"/>
      <c r="G79" s="201"/>
      <c r="H79" s="201"/>
      <c r="I79" s="201"/>
      <c r="J79" s="201"/>
      <c r="K79" s="201"/>
      <c r="L79" s="201"/>
      <c r="M79" s="201"/>
      <c r="N79" s="201"/>
      <c r="O79" s="201"/>
      <c r="P79" s="569">
        <v>2300</v>
      </c>
      <c r="Q79" s="570"/>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row>
    <row r="80" spans="1:55" s="35" customFormat="1" ht="12.9" customHeight="1" x14ac:dyDescent="0.2">
      <c r="A80" s="200"/>
      <c r="B80" s="201"/>
      <c r="C80" s="201"/>
      <c r="D80" s="201"/>
      <c r="E80" s="201"/>
      <c r="F80" s="201"/>
      <c r="G80" s="201"/>
      <c r="H80" s="201"/>
      <c r="I80" s="201"/>
      <c r="J80" s="201"/>
      <c r="K80" s="201"/>
      <c r="L80" s="201"/>
      <c r="M80" s="201"/>
      <c r="N80" s="201"/>
      <c r="O80" s="201"/>
      <c r="P80" s="569"/>
      <c r="Q80" s="570"/>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row>
    <row r="81" spans="1:55" s="36" customFormat="1" ht="12.9" customHeight="1" thickBot="1" x14ac:dyDescent="0.3">
      <c r="A81" s="202"/>
      <c r="B81" s="203"/>
      <c r="C81" s="203"/>
      <c r="D81" s="203"/>
      <c r="E81" s="203"/>
      <c r="F81" s="203"/>
      <c r="G81" s="203"/>
      <c r="H81" s="203"/>
      <c r="I81" s="203"/>
      <c r="J81" s="203"/>
      <c r="K81" s="203"/>
      <c r="L81" s="203"/>
      <c r="M81" s="204"/>
      <c r="N81" s="203"/>
      <c r="O81" s="205"/>
      <c r="P81" s="571"/>
      <c r="Q81" s="572"/>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row>
    <row r="82" spans="1:55" s="31" customFormat="1" ht="12.9" customHeight="1" x14ac:dyDescent="0.25">
      <c r="A82" s="565" t="s">
        <v>20</v>
      </c>
      <c r="B82" s="566"/>
      <c r="C82" s="566"/>
      <c r="D82" s="566"/>
      <c r="E82" s="566"/>
      <c r="F82" s="566"/>
      <c r="G82" s="566"/>
      <c r="H82" s="566"/>
      <c r="I82" s="566"/>
      <c r="J82" s="583" t="s">
        <v>51</v>
      </c>
      <c r="K82" s="584"/>
      <c r="L82" s="584"/>
      <c r="M82" s="585"/>
      <c r="N82" s="584" t="s">
        <v>50</v>
      </c>
      <c r="O82" s="584"/>
      <c r="P82" s="586" t="s">
        <v>1</v>
      </c>
      <c r="Q82" s="587"/>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row>
    <row r="83" spans="1:55" s="35" customFormat="1" ht="12.9" customHeight="1" x14ac:dyDescent="0.2">
      <c r="A83" s="200" t="s">
        <v>110</v>
      </c>
      <c r="B83" s="201"/>
      <c r="C83" s="201"/>
      <c r="D83" s="201"/>
      <c r="E83" s="201"/>
      <c r="F83" s="201"/>
      <c r="G83" s="201"/>
      <c r="H83" s="201"/>
      <c r="I83" s="201"/>
      <c r="J83" s="588">
        <f>86*2</f>
        <v>172</v>
      </c>
      <c r="K83" s="589"/>
      <c r="L83" s="589"/>
      <c r="M83" s="590"/>
      <c r="N83" s="591">
        <v>1</v>
      </c>
      <c r="O83" s="591"/>
      <c r="P83" s="569">
        <f>J83*N83</f>
        <v>172</v>
      </c>
      <c r="Q83" s="570"/>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row>
    <row r="84" spans="1:55" s="35" customFormat="1" ht="12.9" customHeight="1" x14ac:dyDescent="0.2">
      <c r="A84" s="200" t="s">
        <v>89</v>
      </c>
      <c r="B84" s="206"/>
      <c r="C84" s="206"/>
      <c r="D84" s="206"/>
      <c r="E84" s="206"/>
      <c r="F84" s="206"/>
      <c r="G84" s="206"/>
      <c r="H84" s="206"/>
      <c r="I84" s="206"/>
      <c r="J84" s="588">
        <v>860</v>
      </c>
      <c r="K84" s="589"/>
      <c r="L84" s="589"/>
      <c r="M84" s="590"/>
      <c r="N84" s="591">
        <v>0.08</v>
      </c>
      <c r="O84" s="591"/>
      <c r="P84" s="569">
        <f t="shared" ref="P84:P88" si="10">J84*N84</f>
        <v>68.8</v>
      </c>
      <c r="Q84" s="570"/>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row>
    <row r="85" spans="1:55" s="35" customFormat="1" ht="12.9" customHeight="1" x14ac:dyDescent="0.2">
      <c r="A85" s="207" t="s">
        <v>111</v>
      </c>
      <c r="B85" s="206"/>
      <c r="C85" s="206"/>
      <c r="D85" s="206"/>
      <c r="E85" s="206"/>
      <c r="F85" s="206"/>
      <c r="G85" s="206"/>
      <c r="H85" s="206"/>
      <c r="I85" s="206"/>
      <c r="J85" s="588">
        <v>88.89</v>
      </c>
      <c r="K85" s="589"/>
      <c r="L85" s="589"/>
      <c r="M85" s="590"/>
      <c r="N85" s="591">
        <v>1.25</v>
      </c>
      <c r="O85" s="591"/>
      <c r="P85" s="569">
        <f t="shared" si="10"/>
        <v>111.1125</v>
      </c>
      <c r="Q85" s="570"/>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row>
    <row r="86" spans="1:55" s="35" customFormat="1" ht="12.9" customHeight="1" x14ac:dyDescent="0.2">
      <c r="A86" s="200" t="s">
        <v>91</v>
      </c>
      <c r="B86" s="201"/>
      <c r="C86" s="201"/>
      <c r="D86" s="201"/>
      <c r="E86" s="201"/>
      <c r="F86" s="201"/>
      <c r="G86" s="201"/>
      <c r="H86" s="201"/>
      <c r="I86" s="201"/>
      <c r="J86" s="588">
        <v>5000</v>
      </c>
      <c r="K86" s="589"/>
      <c r="L86" s="589"/>
      <c r="M86" s="590"/>
      <c r="N86" s="591">
        <v>0.05</v>
      </c>
      <c r="O86" s="591"/>
      <c r="P86" s="569">
        <f t="shared" si="10"/>
        <v>250</v>
      </c>
      <c r="Q86" s="570"/>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row>
    <row r="87" spans="1:55" s="35" customFormat="1" ht="12.9" customHeight="1" x14ac:dyDescent="0.2">
      <c r="A87" s="200" t="s">
        <v>90</v>
      </c>
      <c r="B87" s="201"/>
      <c r="C87" s="201"/>
      <c r="D87" s="201"/>
      <c r="E87" s="201"/>
      <c r="F87" s="201"/>
      <c r="G87" s="201"/>
      <c r="H87" s="201"/>
      <c r="I87" s="201"/>
      <c r="J87" s="588">
        <v>2000</v>
      </c>
      <c r="K87" s="589"/>
      <c r="L87" s="589"/>
      <c r="M87" s="590"/>
      <c r="N87" s="591">
        <v>0.18</v>
      </c>
      <c r="O87" s="591"/>
      <c r="P87" s="569">
        <f t="shared" si="10"/>
        <v>360</v>
      </c>
      <c r="Q87" s="570"/>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row>
    <row r="88" spans="1:55" s="35" customFormat="1" ht="12.9" customHeight="1" x14ac:dyDescent="0.2">
      <c r="A88" s="200"/>
      <c r="B88" s="201"/>
      <c r="C88" s="201"/>
      <c r="D88" s="201"/>
      <c r="E88" s="201"/>
      <c r="F88" s="201"/>
      <c r="G88" s="201"/>
      <c r="H88" s="201"/>
      <c r="I88" s="201"/>
      <c r="J88" s="588"/>
      <c r="K88" s="589"/>
      <c r="L88" s="589"/>
      <c r="M88" s="590"/>
      <c r="N88" s="591"/>
      <c r="O88" s="591"/>
      <c r="P88" s="569">
        <f t="shared" si="10"/>
        <v>0</v>
      </c>
      <c r="Q88" s="570"/>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row r="89" spans="1:55" s="36" customFormat="1" ht="12.9" customHeight="1" thickBot="1" x14ac:dyDescent="0.3">
      <c r="A89" s="202"/>
      <c r="B89" s="208"/>
      <c r="C89" s="208"/>
      <c r="D89" s="208"/>
      <c r="E89" s="208"/>
      <c r="F89" s="208"/>
      <c r="G89" s="208"/>
      <c r="H89" s="208"/>
      <c r="I89" s="208"/>
      <c r="J89" s="208"/>
      <c r="K89" s="208"/>
      <c r="L89" s="208"/>
      <c r="M89" s="209"/>
      <c r="N89" s="203"/>
      <c r="O89" s="205"/>
      <c r="P89" s="592"/>
      <c r="Q89" s="593"/>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row>
    <row r="90" spans="1:55" s="31" customFormat="1" ht="12.9" customHeight="1" x14ac:dyDescent="0.25">
      <c r="A90" s="565" t="s">
        <v>21</v>
      </c>
      <c r="B90" s="566"/>
      <c r="C90" s="566"/>
      <c r="D90" s="566"/>
      <c r="E90" s="566"/>
      <c r="F90" s="566"/>
      <c r="G90" s="566"/>
      <c r="H90" s="566"/>
      <c r="I90" s="566"/>
      <c r="J90" s="583" t="s">
        <v>51</v>
      </c>
      <c r="K90" s="584"/>
      <c r="L90" s="584"/>
      <c r="M90" s="585"/>
      <c r="N90" s="584" t="s">
        <v>50</v>
      </c>
      <c r="O90" s="584"/>
      <c r="P90" s="583" t="s">
        <v>1</v>
      </c>
      <c r="Q90" s="594"/>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5" customFormat="1" ht="12.9" customHeight="1" x14ac:dyDescent="0.2">
      <c r="A91" s="200" t="s">
        <v>92</v>
      </c>
      <c r="B91" s="201"/>
      <c r="C91" s="201"/>
      <c r="D91" s="201"/>
      <c r="E91" s="201"/>
      <c r="F91" s="201"/>
      <c r="G91" s="201"/>
      <c r="H91" s="201"/>
      <c r="I91" s="201"/>
      <c r="J91" s="588">
        <v>240</v>
      </c>
      <c r="K91" s="589"/>
      <c r="L91" s="589"/>
      <c r="M91" s="590"/>
      <c r="N91" s="595">
        <v>0.57999999999999996</v>
      </c>
      <c r="O91" s="595"/>
      <c r="P91" s="569">
        <f>J91*N91</f>
        <v>139.19999999999999</v>
      </c>
      <c r="Q91" s="570"/>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row>
    <row r="92" spans="1:55" s="35" customFormat="1" ht="12.9" customHeight="1" x14ac:dyDescent="0.2">
      <c r="A92" s="200" t="s">
        <v>112</v>
      </c>
      <c r="B92" s="201"/>
      <c r="C92" s="201"/>
      <c r="D92" s="201"/>
      <c r="E92" s="201"/>
      <c r="F92" s="201"/>
      <c r="G92" s="201"/>
      <c r="H92" s="201"/>
      <c r="I92" s="201"/>
      <c r="J92" s="588">
        <v>84</v>
      </c>
      <c r="K92" s="589"/>
      <c r="L92" s="589"/>
      <c r="M92" s="590"/>
      <c r="N92" s="595">
        <v>0.57999999999999996</v>
      </c>
      <c r="O92" s="595"/>
      <c r="P92" s="569">
        <f t="shared" ref="P92:P95" si="11">J92*N92</f>
        <v>48.72</v>
      </c>
      <c r="Q92" s="570"/>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row>
    <row r="93" spans="1:55" s="35" customFormat="1" ht="12.9" customHeight="1" x14ac:dyDescent="0.2">
      <c r="A93" s="200" t="s">
        <v>93</v>
      </c>
      <c r="B93" s="201"/>
      <c r="C93" s="201"/>
      <c r="D93" s="201"/>
      <c r="E93" s="201"/>
      <c r="F93" s="201"/>
      <c r="G93" s="201"/>
      <c r="H93" s="201"/>
      <c r="I93" s="201"/>
      <c r="J93" s="588">
        <v>96</v>
      </c>
      <c r="K93" s="589"/>
      <c r="L93" s="589"/>
      <c r="M93" s="590"/>
      <c r="N93" s="595">
        <v>0.57999999999999996</v>
      </c>
      <c r="O93" s="595"/>
      <c r="P93" s="569">
        <f t="shared" si="11"/>
        <v>55.679999999999993</v>
      </c>
      <c r="Q93" s="570"/>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row>
    <row r="94" spans="1:55" s="35" customFormat="1" ht="12.9" customHeight="1" x14ac:dyDescent="0.2">
      <c r="A94" s="200" t="s">
        <v>113</v>
      </c>
      <c r="B94" s="201"/>
      <c r="C94" s="201"/>
      <c r="D94" s="201"/>
      <c r="E94" s="201"/>
      <c r="F94" s="201"/>
      <c r="G94" s="201"/>
      <c r="H94" s="201"/>
      <c r="I94" s="201"/>
      <c r="J94" s="588">
        <v>10</v>
      </c>
      <c r="K94" s="589"/>
      <c r="L94" s="589"/>
      <c r="M94" s="590"/>
      <c r="N94" s="595">
        <v>0.57999999999999996</v>
      </c>
      <c r="O94" s="595"/>
      <c r="P94" s="569">
        <f t="shared" si="11"/>
        <v>5.8</v>
      </c>
      <c r="Q94" s="570"/>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row>
    <row r="95" spans="1:55" s="35" customFormat="1" ht="12.9" customHeight="1" x14ac:dyDescent="0.2">
      <c r="A95" s="200"/>
      <c r="B95" s="201"/>
      <c r="C95" s="201"/>
      <c r="D95" s="201"/>
      <c r="E95" s="201"/>
      <c r="F95" s="201"/>
      <c r="G95" s="201"/>
      <c r="H95" s="201"/>
      <c r="I95" s="201"/>
      <c r="J95" s="588"/>
      <c r="K95" s="589"/>
      <c r="L95" s="589"/>
      <c r="M95" s="590"/>
      <c r="N95" s="591"/>
      <c r="O95" s="591"/>
      <c r="P95" s="569">
        <f t="shared" si="11"/>
        <v>0</v>
      </c>
      <c r="Q95" s="570"/>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row>
    <row r="96" spans="1:55" s="36" customFormat="1" ht="12.9" customHeight="1" thickBot="1" x14ac:dyDescent="0.3">
      <c r="A96" s="202"/>
      <c r="B96" s="208"/>
      <c r="C96" s="208"/>
      <c r="D96" s="208"/>
      <c r="E96" s="208"/>
      <c r="F96" s="208"/>
      <c r="G96" s="208"/>
      <c r="H96" s="208"/>
      <c r="I96" s="208"/>
      <c r="J96" s="208"/>
      <c r="K96" s="208"/>
      <c r="L96" s="208"/>
      <c r="M96" s="209"/>
      <c r="N96" s="203"/>
      <c r="O96" s="205"/>
      <c r="P96" s="571"/>
      <c r="Q96" s="572"/>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row>
    <row r="97" spans="1:55" s="31" customFormat="1" ht="12.9" customHeight="1" x14ac:dyDescent="0.25">
      <c r="A97" s="565" t="s">
        <v>22</v>
      </c>
      <c r="B97" s="566"/>
      <c r="C97" s="566"/>
      <c r="D97" s="566"/>
      <c r="E97" s="566"/>
      <c r="F97" s="566"/>
      <c r="G97" s="566"/>
      <c r="H97" s="566"/>
      <c r="I97" s="566"/>
      <c r="J97" s="583" t="s">
        <v>51</v>
      </c>
      <c r="K97" s="584"/>
      <c r="L97" s="584"/>
      <c r="M97" s="585"/>
      <c r="N97" s="584" t="s">
        <v>50</v>
      </c>
      <c r="O97" s="584"/>
      <c r="P97" s="583" t="s">
        <v>1</v>
      </c>
      <c r="Q97" s="594"/>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5" customFormat="1" ht="12.9" customHeight="1" x14ac:dyDescent="0.2">
      <c r="A98" s="200" t="s">
        <v>188</v>
      </c>
      <c r="B98" s="201"/>
      <c r="C98" s="201"/>
      <c r="D98" s="201"/>
      <c r="E98" s="201"/>
      <c r="F98" s="201"/>
      <c r="G98" s="201"/>
      <c r="H98" s="201"/>
      <c r="I98" s="201"/>
      <c r="J98" s="588">
        <v>16</v>
      </c>
      <c r="K98" s="589"/>
      <c r="L98" s="589"/>
      <c r="M98" s="590"/>
      <c r="N98" s="591">
        <v>113.43</v>
      </c>
      <c r="O98" s="591"/>
      <c r="P98" s="569">
        <f>J98*N98</f>
        <v>1814.88</v>
      </c>
      <c r="Q98" s="570"/>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row>
    <row r="99" spans="1:55" s="35" customFormat="1" ht="12.9" customHeight="1" x14ac:dyDescent="0.2">
      <c r="A99" s="200" t="s">
        <v>180</v>
      </c>
      <c r="B99" s="206"/>
      <c r="C99" s="206"/>
      <c r="D99" s="206"/>
      <c r="E99" s="206"/>
      <c r="F99" s="206"/>
      <c r="G99" s="206"/>
      <c r="H99" s="206"/>
      <c r="I99" s="206"/>
      <c r="J99" s="588">
        <v>6</v>
      </c>
      <c r="K99" s="589"/>
      <c r="L99" s="589"/>
      <c r="M99" s="590"/>
      <c r="N99" s="591">
        <v>38</v>
      </c>
      <c r="O99" s="591"/>
      <c r="P99" s="569">
        <f t="shared" ref="P99:P100" si="12">J99*N99</f>
        <v>228</v>
      </c>
      <c r="Q99" s="570"/>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row>
    <row r="100" spans="1:55" s="35" customFormat="1" ht="12.9" customHeight="1" x14ac:dyDescent="0.2">
      <c r="A100" s="200" t="s">
        <v>181</v>
      </c>
      <c r="B100" s="201"/>
      <c r="C100" s="201"/>
      <c r="D100" s="201"/>
      <c r="E100" s="201"/>
      <c r="F100" s="201"/>
      <c r="G100" s="201"/>
      <c r="H100" s="201"/>
      <c r="I100" s="201"/>
      <c r="J100" s="588">
        <v>4</v>
      </c>
      <c r="K100" s="589"/>
      <c r="L100" s="589"/>
      <c r="M100" s="590"/>
      <c r="N100" s="591">
        <v>28</v>
      </c>
      <c r="O100" s="591"/>
      <c r="P100" s="569">
        <f t="shared" si="12"/>
        <v>112</v>
      </c>
      <c r="Q100" s="570"/>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row>
    <row r="101" spans="1:55" s="36" customFormat="1" ht="12.9" customHeight="1" thickBot="1" x14ac:dyDescent="0.3">
      <c r="A101" s="202"/>
      <c r="B101" s="208"/>
      <c r="C101" s="208"/>
      <c r="D101" s="208"/>
      <c r="E101" s="208"/>
      <c r="F101" s="208"/>
      <c r="G101" s="208"/>
      <c r="H101" s="208"/>
      <c r="I101" s="208"/>
      <c r="J101" s="208"/>
      <c r="K101" s="208"/>
      <c r="L101" s="208"/>
      <c r="M101" s="209"/>
      <c r="N101" s="203"/>
      <c r="O101" s="205"/>
      <c r="P101" s="571"/>
      <c r="Q101" s="572"/>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row>
    <row r="102" spans="1:55" s="33" customFormat="1" ht="12.9" customHeight="1" x14ac:dyDescent="0.25">
      <c r="A102" s="565" t="s">
        <v>23</v>
      </c>
      <c r="B102" s="566"/>
      <c r="C102" s="566"/>
      <c r="D102" s="566"/>
      <c r="E102" s="566"/>
      <c r="F102" s="566"/>
      <c r="G102" s="566"/>
      <c r="H102" s="566"/>
      <c r="I102" s="566"/>
      <c r="J102" s="583" t="s">
        <v>51</v>
      </c>
      <c r="K102" s="584"/>
      <c r="L102" s="584"/>
      <c r="M102" s="585"/>
      <c r="N102" s="584" t="s">
        <v>50</v>
      </c>
      <c r="O102" s="584"/>
      <c r="P102" s="583" t="s">
        <v>1</v>
      </c>
      <c r="Q102" s="594"/>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3" customFormat="1" ht="12.9" customHeight="1" x14ac:dyDescent="0.25">
      <c r="A103" s="200" t="s">
        <v>95</v>
      </c>
      <c r="B103" s="201"/>
      <c r="C103" s="201"/>
      <c r="D103" s="201"/>
      <c r="E103" s="201"/>
      <c r="F103" s="201"/>
      <c r="G103" s="201"/>
      <c r="H103" s="201"/>
      <c r="I103" s="201"/>
      <c r="J103" s="588">
        <v>1</v>
      </c>
      <c r="K103" s="589"/>
      <c r="L103" s="589"/>
      <c r="M103" s="590"/>
      <c r="N103" s="591">
        <v>45.32</v>
      </c>
      <c r="O103" s="591"/>
      <c r="P103" s="569">
        <f>J103*N103</f>
        <v>45.32</v>
      </c>
      <c r="Q103" s="57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3" customFormat="1" ht="12.9" customHeight="1" x14ac:dyDescent="0.25">
      <c r="A104" s="200"/>
      <c r="B104" s="201"/>
      <c r="C104" s="201"/>
      <c r="D104" s="201"/>
      <c r="E104" s="201"/>
      <c r="F104" s="201"/>
      <c r="G104" s="201"/>
      <c r="H104" s="201"/>
      <c r="I104" s="201"/>
      <c r="J104" s="588"/>
      <c r="K104" s="589"/>
      <c r="L104" s="589"/>
      <c r="M104" s="590"/>
      <c r="N104" s="591"/>
      <c r="O104" s="591"/>
      <c r="P104" s="569">
        <f t="shared" ref="P104:P105" si="13">J104*N104</f>
        <v>0</v>
      </c>
      <c r="Q104" s="57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 customHeight="1" x14ac:dyDescent="0.2">
      <c r="A105" s="207"/>
      <c r="B105" s="201"/>
      <c r="C105" s="201"/>
      <c r="D105" s="201"/>
      <c r="E105" s="201"/>
      <c r="F105" s="201"/>
      <c r="G105" s="201"/>
      <c r="H105" s="201"/>
      <c r="I105" s="201"/>
      <c r="J105" s="588"/>
      <c r="K105" s="589"/>
      <c r="L105" s="589"/>
      <c r="M105" s="590"/>
      <c r="N105" s="591"/>
      <c r="O105" s="591"/>
      <c r="P105" s="569">
        <f t="shared" si="13"/>
        <v>0</v>
      </c>
      <c r="Q105" s="570"/>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row>
    <row r="106" spans="1:55" s="37" customFormat="1" ht="12.9" customHeight="1" thickBot="1" x14ac:dyDescent="0.3">
      <c r="A106" s="210"/>
      <c r="B106" s="203"/>
      <c r="C106" s="203"/>
      <c r="D106" s="203"/>
      <c r="E106" s="203"/>
      <c r="F106" s="203"/>
      <c r="G106" s="203"/>
      <c r="H106" s="203"/>
      <c r="I106" s="203"/>
      <c r="J106" s="203"/>
      <c r="K106" s="203"/>
      <c r="L106" s="203"/>
      <c r="M106" s="203"/>
      <c r="N106" s="203"/>
      <c r="O106" s="205"/>
      <c r="P106" s="596"/>
      <c r="Q106" s="597"/>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row>
    <row r="107" spans="1:55" s="33" customFormat="1" ht="18" customHeight="1" thickBot="1" x14ac:dyDescent="0.3">
      <c r="A107" s="598"/>
      <c r="B107" s="599"/>
      <c r="C107" s="599"/>
      <c r="D107" s="599"/>
      <c r="E107" s="599"/>
      <c r="F107" s="599"/>
      <c r="G107" s="599"/>
      <c r="H107" s="599"/>
      <c r="I107" s="599"/>
      <c r="J107" s="599"/>
      <c r="K107" s="599"/>
      <c r="L107" s="599"/>
      <c r="M107" s="599"/>
      <c r="N107" s="599"/>
      <c r="O107" s="211"/>
      <c r="P107" s="600"/>
      <c r="Q107" s="601"/>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row>
    <row r="108" spans="1:5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spans="1:5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spans="1:5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spans="1:5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1:5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sheetData>
  <sheetProtection algorithmName="SHA-512" hashValue="pj7bDiNIX8AZmpMydiIrHbIvNKGbF0L7VwY5ZJeFsZlrxezdapxIBps1lSQoHVpOojf2ryrJvgi1+lFzMlxoHw==" saltValue="G5RpYvTe8PFCoU+h17JCAQ==" spinCount="100000" sheet="1" formatColumns="0" formatRows="0" insertRows="0"/>
  <mergeCells count="252">
    <mergeCell ref="A2:Q2"/>
    <mergeCell ref="J64:M64"/>
    <mergeCell ref="N64:O64"/>
    <mergeCell ref="P64:Q64"/>
    <mergeCell ref="J65:M65"/>
    <mergeCell ref="N65:O65"/>
    <mergeCell ref="P65:Q65"/>
    <mergeCell ref="J53:M53"/>
    <mergeCell ref="N53:O53"/>
    <mergeCell ref="P53:Q53"/>
    <mergeCell ref="N58:O58"/>
    <mergeCell ref="P54:Q54"/>
    <mergeCell ref="P60:Q60"/>
    <mergeCell ref="P57:Q57"/>
    <mergeCell ref="P56:Q56"/>
    <mergeCell ref="P58:Q58"/>
    <mergeCell ref="P59:Q59"/>
    <mergeCell ref="P55:Q55"/>
    <mergeCell ref="J49:M49"/>
    <mergeCell ref="N49:O49"/>
    <mergeCell ref="P49:Q49"/>
    <mergeCell ref="J36:M36"/>
    <mergeCell ref="N36:O36"/>
    <mergeCell ref="P36:Q36"/>
    <mergeCell ref="J50:M50"/>
    <mergeCell ref="N50:O50"/>
    <mergeCell ref="P50:Q50"/>
    <mergeCell ref="P41:Q41"/>
    <mergeCell ref="P39:Q39"/>
    <mergeCell ref="P42:Q42"/>
    <mergeCell ref="P43:Q43"/>
    <mergeCell ref="P44:Q44"/>
    <mergeCell ref="P45:Q45"/>
    <mergeCell ref="J46:M46"/>
    <mergeCell ref="N46:O46"/>
    <mergeCell ref="P46:Q46"/>
    <mergeCell ref="J47:M47"/>
    <mergeCell ref="N47:O47"/>
    <mergeCell ref="P47:Q47"/>
    <mergeCell ref="J48:M48"/>
    <mergeCell ref="N48:O48"/>
    <mergeCell ref="P48:Q48"/>
    <mergeCell ref="J51:M51"/>
    <mergeCell ref="N51:O51"/>
    <mergeCell ref="P51:Q51"/>
    <mergeCell ref="N20:O20"/>
    <mergeCell ref="P20:Q20"/>
    <mergeCell ref="J21:M21"/>
    <mergeCell ref="N21:O21"/>
    <mergeCell ref="P21:Q21"/>
    <mergeCell ref="J22:M22"/>
    <mergeCell ref="N22:O22"/>
    <mergeCell ref="P22:Q22"/>
    <mergeCell ref="J23:M23"/>
    <mergeCell ref="N23:O23"/>
    <mergeCell ref="P23:Q23"/>
    <mergeCell ref="P26:Q26"/>
    <mergeCell ref="J31:M31"/>
    <mergeCell ref="N31:O31"/>
    <mergeCell ref="J37:M37"/>
    <mergeCell ref="N37:O37"/>
    <mergeCell ref="J39:M39"/>
    <mergeCell ref="N39:O39"/>
    <mergeCell ref="P37:Q37"/>
    <mergeCell ref="P40:Q40"/>
    <mergeCell ref="N41:O41"/>
    <mergeCell ref="J105:M105"/>
    <mergeCell ref="N105:O105"/>
    <mergeCell ref="P105:Q105"/>
    <mergeCell ref="P106:Q106"/>
    <mergeCell ref="A107:N107"/>
    <mergeCell ref="P107:Q107"/>
    <mergeCell ref="P101:Q101"/>
    <mergeCell ref="A102:I102"/>
    <mergeCell ref="J102:M102"/>
    <mergeCell ref="N102:O102"/>
    <mergeCell ref="P102:Q102"/>
    <mergeCell ref="J103:M103"/>
    <mergeCell ref="N103:O103"/>
    <mergeCell ref="P103:Q103"/>
    <mergeCell ref="J104:M104"/>
    <mergeCell ref="N104:O104"/>
    <mergeCell ref="P104:Q104"/>
    <mergeCell ref="J100:M100"/>
    <mergeCell ref="N100:O100"/>
    <mergeCell ref="P100:Q100"/>
    <mergeCell ref="J98:M98"/>
    <mergeCell ref="N98:O98"/>
    <mergeCell ref="P98:Q98"/>
    <mergeCell ref="J99:M99"/>
    <mergeCell ref="N99:O99"/>
    <mergeCell ref="P99:Q99"/>
    <mergeCell ref="J95:M95"/>
    <mergeCell ref="N95:O95"/>
    <mergeCell ref="P95:Q95"/>
    <mergeCell ref="P96:Q96"/>
    <mergeCell ref="A97:I97"/>
    <mergeCell ref="J97:M97"/>
    <mergeCell ref="N97:O97"/>
    <mergeCell ref="P97:Q97"/>
    <mergeCell ref="J92:M92"/>
    <mergeCell ref="N92:O92"/>
    <mergeCell ref="P92:Q92"/>
    <mergeCell ref="J93:M93"/>
    <mergeCell ref="N93:O93"/>
    <mergeCell ref="P93:Q93"/>
    <mergeCell ref="J94:M94"/>
    <mergeCell ref="N94:O94"/>
    <mergeCell ref="P94:Q94"/>
    <mergeCell ref="J88:M88"/>
    <mergeCell ref="N88:O88"/>
    <mergeCell ref="P88:Q88"/>
    <mergeCell ref="P89:Q89"/>
    <mergeCell ref="A90:I90"/>
    <mergeCell ref="J90:M90"/>
    <mergeCell ref="N90:O90"/>
    <mergeCell ref="P90:Q90"/>
    <mergeCell ref="J91:M91"/>
    <mergeCell ref="N91:O91"/>
    <mergeCell ref="P91:Q91"/>
    <mergeCell ref="J85:M85"/>
    <mergeCell ref="N85:O85"/>
    <mergeCell ref="P85:Q85"/>
    <mergeCell ref="J86:M86"/>
    <mergeCell ref="N86:O86"/>
    <mergeCell ref="P86:Q86"/>
    <mergeCell ref="J87:M87"/>
    <mergeCell ref="N87:O87"/>
    <mergeCell ref="P87:Q87"/>
    <mergeCell ref="A82:I82"/>
    <mergeCell ref="J82:M82"/>
    <mergeCell ref="N82:O82"/>
    <mergeCell ref="P82:Q82"/>
    <mergeCell ref="J83:M83"/>
    <mergeCell ref="N83:O83"/>
    <mergeCell ref="P83:Q83"/>
    <mergeCell ref="J84:M84"/>
    <mergeCell ref="N84:O84"/>
    <mergeCell ref="P84:Q84"/>
    <mergeCell ref="A78:M78"/>
    <mergeCell ref="P78:Q78"/>
    <mergeCell ref="P79:Q79"/>
    <mergeCell ref="P80:Q80"/>
    <mergeCell ref="P81:Q81"/>
    <mergeCell ref="J28:M28"/>
    <mergeCell ref="N19:O19"/>
    <mergeCell ref="N24:O24"/>
    <mergeCell ref="N25:O25"/>
    <mergeCell ref="N26:O26"/>
    <mergeCell ref="N27:O27"/>
    <mergeCell ref="N28:O28"/>
    <mergeCell ref="A30:I30"/>
    <mergeCell ref="J30:M30"/>
    <mergeCell ref="N30:O30"/>
    <mergeCell ref="J27:M27"/>
    <mergeCell ref="A72:N72"/>
    <mergeCell ref="P30:Q30"/>
    <mergeCell ref="P31:Q31"/>
    <mergeCell ref="P27:Q27"/>
    <mergeCell ref="P28:Q28"/>
    <mergeCell ref="P29:Q29"/>
    <mergeCell ref="P71:Q71"/>
    <mergeCell ref="P72:Q72"/>
    <mergeCell ref="P38:Q38"/>
    <mergeCell ref="J32:M32"/>
    <mergeCell ref="N32:O32"/>
    <mergeCell ref="P32:Q32"/>
    <mergeCell ref="P33:Q33"/>
    <mergeCell ref="J34:M34"/>
    <mergeCell ref="N34:O34"/>
    <mergeCell ref="P34:Q34"/>
    <mergeCell ref="J35:M35"/>
    <mergeCell ref="N35:O35"/>
    <mergeCell ref="P35:Q35"/>
    <mergeCell ref="J33:M33"/>
    <mergeCell ref="N33:O33"/>
    <mergeCell ref="P70:Q70"/>
    <mergeCell ref="J61:M61"/>
    <mergeCell ref="N61:O61"/>
    <mergeCell ref="J66:M66"/>
    <mergeCell ref="N66:O66"/>
    <mergeCell ref="J67:M67"/>
    <mergeCell ref="N67:O67"/>
    <mergeCell ref="J68:M68"/>
    <mergeCell ref="N68:O68"/>
    <mergeCell ref="J69:M69"/>
    <mergeCell ref="N69:O69"/>
    <mergeCell ref="J70:M70"/>
    <mergeCell ref="N70:O70"/>
    <mergeCell ref="P61:Q61"/>
    <mergeCell ref="P69:Q69"/>
    <mergeCell ref="P68:Q68"/>
    <mergeCell ref="P66:Q66"/>
    <mergeCell ref="P67:Q67"/>
    <mergeCell ref="J62:M62"/>
    <mergeCell ref="N62:O62"/>
    <mergeCell ref="P62:Q62"/>
    <mergeCell ref="J63:M63"/>
    <mergeCell ref="N63:O63"/>
    <mergeCell ref="P63:Q63"/>
    <mergeCell ref="P52:Q52"/>
    <mergeCell ref="A1:H1"/>
    <mergeCell ref="I1:Q1"/>
    <mergeCell ref="D8:G8"/>
    <mergeCell ref="P11:Q11"/>
    <mergeCell ref="P12:Q12"/>
    <mergeCell ref="P15:Q15"/>
    <mergeCell ref="J19:M19"/>
    <mergeCell ref="J24:M24"/>
    <mergeCell ref="J25:M25"/>
    <mergeCell ref="A10:M10"/>
    <mergeCell ref="P13:Q13"/>
    <mergeCell ref="P14:Q14"/>
    <mergeCell ref="P24:Q24"/>
    <mergeCell ref="P25:Q25"/>
    <mergeCell ref="P10:Q10"/>
    <mergeCell ref="A18:I18"/>
    <mergeCell ref="P16:Q16"/>
    <mergeCell ref="N18:O18"/>
    <mergeCell ref="J18:M18"/>
    <mergeCell ref="P9:Q9"/>
    <mergeCell ref="P17:Q17"/>
    <mergeCell ref="P18:Q18"/>
    <mergeCell ref="P19:Q19"/>
    <mergeCell ref="J20:M20"/>
    <mergeCell ref="A44:I44"/>
    <mergeCell ref="J44:M44"/>
    <mergeCell ref="N44:O44"/>
    <mergeCell ref="J45:M45"/>
    <mergeCell ref="N45:O45"/>
    <mergeCell ref="J40:M40"/>
    <mergeCell ref="N40:O40"/>
    <mergeCell ref="J41:M41"/>
    <mergeCell ref="J42:M42"/>
    <mergeCell ref="N42:O42"/>
    <mergeCell ref="J26:M26"/>
    <mergeCell ref="N38:O38"/>
    <mergeCell ref="J38:M38"/>
    <mergeCell ref="J52:M52"/>
    <mergeCell ref="N52:O52"/>
    <mergeCell ref="A60:I60"/>
    <mergeCell ref="J60:M60"/>
    <mergeCell ref="N60:O60"/>
    <mergeCell ref="J54:M54"/>
    <mergeCell ref="N54:O54"/>
    <mergeCell ref="J55:M55"/>
    <mergeCell ref="N55:O55"/>
    <mergeCell ref="J56:M56"/>
    <mergeCell ref="N56:O56"/>
    <mergeCell ref="J57:M57"/>
    <mergeCell ref="N57:O57"/>
    <mergeCell ref="J58:M58"/>
  </mergeCells>
  <conditionalFormatting sqref="A2">
    <cfRule type="containsText" dxfId="4" priority="1" operator="containsText" text="s u b">
      <formula>NOT(ISERROR(SEARCH("s u b",A2)))</formula>
    </cfRule>
  </conditionalFormatting>
  <hyperlinks>
    <hyperlink ref="E74" r:id="rId1" xr:uid="{00000000-0004-0000-0400-000000000000}"/>
    <hyperlink ref="E75" r:id="rId2" xr:uid="{00000000-0004-0000-04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157"/>
  <sheetViews>
    <sheetView showGridLines="0" showZeros="0" view="pageBreakPreview" zoomScale="130" zoomScaleNormal="120" zoomScaleSheetLayoutView="130" workbookViewId="0">
      <selection activeCell="C3" sqref="C3"/>
    </sheetView>
  </sheetViews>
  <sheetFormatPr defaultColWidth="4.6640625" defaultRowHeight="15" x14ac:dyDescent="0.25"/>
  <cols>
    <col min="1" max="1" width="3.33203125" style="9" customWidth="1"/>
    <col min="2" max="2" width="12" style="9" customWidth="1"/>
    <col min="3" max="3" width="3.5546875" style="9" customWidth="1"/>
    <col min="4" max="4" width="13.6640625" style="9" customWidth="1"/>
    <col min="5" max="5" width="10.33203125" style="9" customWidth="1"/>
    <col min="6" max="6" width="15.88671875" style="9" customWidth="1"/>
    <col min="7" max="7" width="4.44140625" style="9" customWidth="1"/>
    <col min="8" max="8" width="16.33203125" style="9" customWidth="1"/>
    <col min="9" max="9" width="7.5546875" style="9" customWidth="1"/>
    <col min="10" max="10" width="10.6640625" style="9" customWidth="1"/>
    <col min="11" max="11" width="4.88671875" style="9" customWidth="1"/>
    <col min="12" max="16384" width="4.6640625" style="9"/>
  </cols>
  <sheetData>
    <row r="1" spans="1:49" ht="21.6" customHeight="1" thickBot="1" x14ac:dyDescent="0.6">
      <c r="A1" s="504" t="s">
        <v>58</v>
      </c>
      <c r="B1" s="505"/>
      <c r="C1" s="505"/>
      <c r="D1" s="505"/>
      <c r="E1" s="505"/>
      <c r="F1" s="554" t="str">
        <f>'SRC Rates'!H7</f>
        <v>Enter General Project Type HERE</v>
      </c>
      <c r="G1" s="554"/>
      <c r="H1" s="554"/>
      <c r="I1" s="554"/>
      <c r="J1" s="554"/>
      <c r="K1" s="555"/>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 customHeight="1" x14ac:dyDescent="0.25">
      <c r="A2" s="499">
        <f>IF('Staffing Plan'!W7="y","S U B C O N S U L T A N T   -   S U B C O N S U L T A N T   -   S U B C O N S U L T A N T   -   S U B C O N S U L T A N T   -   S U B C O N S U L T A N T",)</f>
        <v>0</v>
      </c>
      <c r="B2" s="499"/>
      <c r="C2" s="499"/>
      <c r="D2" s="499"/>
      <c r="E2" s="499"/>
      <c r="F2" s="499"/>
      <c r="G2" s="499"/>
      <c r="H2" s="499"/>
      <c r="I2" s="499"/>
      <c r="J2" s="499"/>
      <c r="K2" s="499"/>
      <c r="L2" s="16"/>
      <c r="M2" s="14"/>
      <c r="N2" s="14"/>
      <c r="O2" s="14"/>
      <c r="P2" s="14"/>
      <c r="Q2" s="14"/>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3.2" x14ac:dyDescent="0.25">
      <c r="B3" s="11" t="str">
        <f>'Staffing Plan'!C9</f>
        <v xml:space="preserve">Project Name:  </v>
      </c>
      <c r="C3" s="178" t="str">
        <f>'Staffing Plan'!K7</f>
        <v>Enter General Project Type HERE</v>
      </c>
      <c r="D3" s="410"/>
      <c r="E3" s="410"/>
      <c r="F3" s="410"/>
      <c r="G3" s="11"/>
      <c r="H3" s="11" t="s">
        <v>26</v>
      </c>
      <c r="I3" s="172">
        <f>'Staffing Plan'!R9</f>
        <v>0</v>
      </c>
      <c r="J3" s="172"/>
      <c r="K3" s="34"/>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3.2" x14ac:dyDescent="0.25">
      <c r="B4" s="11" t="str">
        <f>'Staffing Plan'!C10</f>
        <v xml:space="preserve">Consultant: </v>
      </c>
      <c r="C4" s="175">
        <f>'Staffing Plan'!D10</f>
        <v>0</v>
      </c>
      <c r="D4" s="176"/>
      <c r="E4" s="176"/>
      <c r="F4" s="176"/>
      <c r="H4" s="11" t="s">
        <v>27</v>
      </c>
      <c r="I4" s="183">
        <f>'Staffing Plan'!R10</f>
        <v>0</v>
      </c>
      <c r="J4" s="183"/>
      <c r="K4" s="28"/>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5">
      <c r="A5" s="13"/>
      <c r="B5" s="11" t="str">
        <f>'Staffing Plan'!C11</f>
        <v xml:space="preserve">Consultant PM: </v>
      </c>
      <c r="C5" s="175">
        <f>'Staffing Plan'!D11</f>
        <v>0</v>
      </c>
      <c r="D5" s="175"/>
      <c r="E5" s="175"/>
      <c r="F5" s="175"/>
      <c r="G5" s="179"/>
      <c r="H5" s="277"/>
      <c r="I5" s="13"/>
      <c r="J5" s="4"/>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5">
      <c r="A6" s="13"/>
      <c r="B6" s="11" t="str">
        <f>'Staffing Plan'!C12</f>
        <v xml:space="preserve">LPA RC:  </v>
      </c>
      <c r="C6" s="175">
        <f>'Staffing Plan'!D12</f>
        <v>0</v>
      </c>
      <c r="D6" s="175"/>
      <c r="E6" s="175"/>
      <c r="F6" s="175"/>
      <c r="G6" s="181"/>
      <c r="H6" s="277"/>
      <c r="I6" s="13"/>
      <c r="J6" s="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5">
      <c r="A7" s="13"/>
      <c r="B7" s="11" t="str">
        <f>'Staffing Plan'!C13</f>
        <v xml:space="preserve">NDOT PC:  </v>
      </c>
      <c r="C7" s="175">
        <f>'Staffing Plan'!D13</f>
        <v>0</v>
      </c>
      <c r="D7" s="175"/>
      <c r="E7" s="175"/>
      <c r="F7" s="175"/>
      <c r="G7" s="181"/>
      <c r="H7" s="277"/>
      <c r="I7" s="13"/>
      <c r="J7" s="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hidden="1" x14ac:dyDescent="0.25">
      <c r="A8" s="13"/>
      <c r="B8" s="11" t="str">
        <f>'Staffing Plan'!C14</f>
        <v xml:space="preserve">Date:  </v>
      </c>
      <c r="C8" s="556">
        <f>'Staffing Plan'!D14</f>
        <v>0</v>
      </c>
      <c r="D8" s="556"/>
      <c r="E8" s="556"/>
      <c r="F8" s="274"/>
      <c r="G8" s="274"/>
      <c r="H8" s="275"/>
      <c r="I8" s="276"/>
      <c r="J8" s="4"/>
      <c r="K8" s="4"/>
      <c r="L8" s="5"/>
      <c r="M8" s="6"/>
      <c r="N8" s="22"/>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3">
      <c r="J9" s="527"/>
      <c r="K9" s="527"/>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1" customFormat="1" ht="14.1" customHeight="1" x14ac:dyDescent="0.25">
      <c r="A10" s="96" t="s">
        <v>58</v>
      </c>
      <c r="B10" s="97"/>
      <c r="C10" s="97"/>
      <c r="D10" s="97"/>
      <c r="E10" s="97"/>
      <c r="F10" s="97"/>
      <c r="G10" s="97"/>
      <c r="H10" s="46"/>
      <c r="I10" s="46"/>
      <c r="J10" s="97"/>
      <c r="K10" s="162"/>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row>
    <row r="11" spans="1:49" s="35" customFormat="1" ht="14.1" customHeight="1" x14ac:dyDescent="0.2">
      <c r="A11" s="150"/>
      <c r="B11" s="151"/>
      <c r="C11" s="151"/>
      <c r="D11" s="151"/>
      <c r="E11" s="151"/>
      <c r="F11" s="151"/>
      <c r="G11" s="151"/>
      <c r="H11" s="151"/>
      <c r="I11" s="151"/>
      <c r="J11" s="151"/>
      <c r="K11" s="152"/>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row>
    <row r="12" spans="1:49" s="35" customFormat="1" ht="14.1" customHeight="1" x14ac:dyDescent="0.2">
      <c r="A12" s="153"/>
      <c r="B12" s="154"/>
      <c r="C12" s="154"/>
      <c r="D12" s="154"/>
      <c r="E12" s="154"/>
      <c r="F12" s="154"/>
      <c r="G12" s="154"/>
      <c r="H12" s="154"/>
      <c r="I12" s="154"/>
      <c r="J12" s="155"/>
      <c r="K12" s="156"/>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row>
    <row r="13" spans="1:49" s="35" customFormat="1" ht="14.1" customHeight="1" x14ac:dyDescent="0.2">
      <c r="A13" s="153"/>
      <c r="B13" s="154"/>
      <c r="C13" s="154"/>
      <c r="D13" s="154"/>
      <c r="E13" s="154"/>
      <c r="F13" s="154"/>
      <c r="G13" s="154"/>
      <c r="H13" s="154"/>
      <c r="I13" s="154"/>
      <c r="J13" s="155"/>
      <c r="K13" s="15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row>
    <row r="14" spans="1:49" s="35" customFormat="1" ht="14.1" customHeight="1" x14ac:dyDescent="0.2">
      <c r="A14" s="153"/>
      <c r="B14" s="154"/>
      <c r="C14" s="154"/>
      <c r="D14" s="154"/>
      <c r="E14" s="154"/>
      <c r="F14" s="154"/>
      <c r="G14" s="154"/>
      <c r="H14" s="154"/>
      <c r="I14" s="154"/>
      <c r="J14" s="155"/>
      <c r="K14" s="156"/>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row>
    <row r="15" spans="1:49" s="35" customFormat="1" ht="14.1" customHeight="1" x14ac:dyDescent="0.2">
      <c r="A15" s="153"/>
      <c r="B15" s="154"/>
      <c r="C15" s="154"/>
      <c r="D15" s="154"/>
      <c r="E15" s="154"/>
      <c r="F15" s="154"/>
      <c r="G15" s="154"/>
      <c r="H15" s="154"/>
      <c r="I15" s="154"/>
      <c r="J15" s="155"/>
      <c r="K15" s="156"/>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row>
    <row r="16" spans="1:49" s="35" customFormat="1" ht="14.1" customHeight="1" x14ac:dyDescent="0.2">
      <c r="A16" s="153"/>
      <c r="B16" s="154"/>
      <c r="C16" s="154"/>
      <c r="D16" s="154"/>
      <c r="E16" s="154"/>
      <c r="F16" s="154"/>
      <c r="G16" s="154"/>
      <c r="H16" s="154"/>
      <c r="I16" s="154"/>
      <c r="J16" s="155"/>
      <c r="K16" s="15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row>
    <row r="17" spans="1:49" s="35" customFormat="1" ht="14.1" customHeight="1" x14ac:dyDescent="0.2">
      <c r="A17" s="153"/>
      <c r="B17" s="154"/>
      <c r="C17" s="154"/>
      <c r="D17" s="154"/>
      <c r="E17" s="154"/>
      <c r="F17" s="154"/>
      <c r="G17" s="154"/>
      <c r="H17" s="154"/>
      <c r="I17" s="154"/>
      <c r="J17" s="155"/>
      <c r="K17" s="15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row>
    <row r="18" spans="1:49" s="35" customFormat="1" ht="14.1" customHeight="1" x14ac:dyDescent="0.2">
      <c r="A18" s="153"/>
      <c r="B18" s="154"/>
      <c r="C18" s="154"/>
      <c r="D18" s="154"/>
      <c r="E18" s="154"/>
      <c r="F18" s="154"/>
      <c r="G18" s="154"/>
      <c r="H18" s="154"/>
      <c r="I18" s="154"/>
      <c r="J18" s="155"/>
      <c r="K18" s="156"/>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row>
    <row r="19" spans="1:49" s="35" customFormat="1" ht="14.1" customHeight="1" x14ac:dyDescent="0.2">
      <c r="A19" s="153"/>
      <c r="B19" s="154"/>
      <c r="C19" s="154"/>
      <c r="D19" s="154"/>
      <c r="E19" s="154"/>
      <c r="F19" s="154"/>
      <c r="G19" s="154"/>
      <c r="H19" s="154"/>
      <c r="I19" s="154"/>
      <c r="J19" s="155"/>
      <c r="K19" s="156"/>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row>
    <row r="20" spans="1:49" s="35" customFormat="1" ht="14.1" customHeight="1" x14ac:dyDescent="0.2">
      <c r="A20" s="153"/>
      <c r="B20" s="154"/>
      <c r="C20" s="154"/>
      <c r="D20" s="154"/>
      <c r="E20" s="154"/>
      <c r="F20" s="154"/>
      <c r="G20" s="154"/>
      <c r="H20" s="154"/>
      <c r="I20" s="154"/>
      <c r="J20" s="155"/>
      <c r="K20" s="156"/>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row>
    <row r="21" spans="1:49" s="35" customFormat="1" ht="14.1" customHeight="1" x14ac:dyDescent="0.2">
      <c r="A21" s="153"/>
      <c r="B21" s="154"/>
      <c r="C21" s="154"/>
      <c r="D21" s="154"/>
      <c r="E21" s="154"/>
      <c r="F21" s="154"/>
      <c r="G21" s="154"/>
      <c r="H21" s="154"/>
      <c r="I21" s="154"/>
      <c r="J21" s="155"/>
      <c r="K21" s="156"/>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row>
    <row r="22" spans="1:49" s="35" customFormat="1" ht="14.1" customHeight="1" x14ac:dyDescent="0.2">
      <c r="A22" s="153"/>
      <c r="B22" s="154"/>
      <c r="C22" s="154"/>
      <c r="D22" s="154"/>
      <c r="E22" s="154"/>
      <c r="F22" s="154"/>
      <c r="G22" s="154"/>
      <c r="H22" s="154"/>
      <c r="I22" s="154"/>
      <c r="J22" s="155"/>
      <c r="K22" s="156"/>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row>
    <row r="23" spans="1:49" s="35" customFormat="1" ht="14.1" customHeight="1" x14ac:dyDescent="0.2">
      <c r="A23" s="153"/>
      <c r="B23" s="154"/>
      <c r="C23" s="154"/>
      <c r="D23" s="154"/>
      <c r="E23" s="154"/>
      <c r="F23" s="154"/>
      <c r="G23" s="154"/>
      <c r="H23" s="154"/>
      <c r="I23" s="154"/>
      <c r="J23" s="155"/>
      <c r="K23" s="156"/>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row>
    <row r="24" spans="1:49" s="35" customFormat="1" ht="14.1" customHeight="1" x14ac:dyDescent="0.2">
      <c r="A24" s="153"/>
      <c r="B24" s="154"/>
      <c r="C24" s="154"/>
      <c r="D24" s="154"/>
      <c r="E24" s="154"/>
      <c r="F24" s="154"/>
      <c r="G24" s="154"/>
      <c r="H24" s="154"/>
      <c r="I24" s="154"/>
      <c r="J24" s="155"/>
      <c r="K24" s="156"/>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row>
    <row r="25" spans="1:49" s="35" customFormat="1" ht="14.1" customHeight="1" x14ac:dyDescent="0.2">
      <c r="A25" s="153"/>
      <c r="B25" s="154"/>
      <c r="C25" s="154"/>
      <c r="D25" s="154"/>
      <c r="E25" s="154"/>
      <c r="F25" s="154"/>
      <c r="G25" s="154"/>
      <c r="H25" s="154"/>
      <c r="I25" s="154"/>
      <c r="J25" s="155"/>
      <c r="K25" s="156"/>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row>
    <row r="26" spans="1:49" s="35" customFormat="1" ht="14.1" customHeight="1" x14ac:dyDescent="0.2">
      <c r="A26" s="153"/>
      <c r="B26" s="154"/>
      <c r="C26" s="154"/>
      <c r="D26" s="154"/>
      <c r="E26" s="154"/>
      <c r="F26" s="154"/>
      <c r="G26" s="154"/>
      <c r="H26" s="154"/>
      <c r="I26" s="154"/>
      <c r="J26" s="155"/>
      <c r="K26" s="156"/>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49" s="35" customFormat="1" ht="14.1" customHeight="1" x14ac:dyDescent="0.2">
      <c r="A27" s="153"/>
      <c r="B27" s="154"/>
      <c r="C27" s="154"/>
      <c r="D27" s="154"/>
      <c r="E27" s="154"/>
      <c r="F27" s="154"/>
      <c r="G27" s="154"/>
      <c r="H27" s="154"/>
      <c r="I27" s="154"/>
      <c r="J27" s="155"/>
      <c r="K27" s="156"/>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row>
    <row r="28" spans="1:49" s="35" customFormat="1" ht="14.1" customHeight="1" x14ac:dyDescent="0.2">
      <c r="A28" s="153"/>
      <c r="B28" s="154"/>
      <c r="C28" s="154"/>
      <c r="D28" s="154"/>
      <c r="E28" s="154"/>
      <c r="F28" s="154"/>
      <c r="G28" s="154"/>
      <c r="H28" s="154"/>
      <c r="I28" s="154"/>
      <c r="J28" s="155"/>
      <c r="K28" s="156"/>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row>
    <row r="29" spans="1:49" s="35" customFormat="1" ht="14.1" customHeight="1" x14ac:dyDescent="0.2">
      <c r="A29" s="153"/>
      <c r="B29" s="154"/>
      <c r="C29" s="154"/>
      <c r="D29" s="154"/>
      <c r="E29" s="154"/>
      <c r="F29" s="154"/>
      <c r="G29" s="154"/>
      <c r="H29" s="154"/>
      <c r="I29" s="154"/>
      <c r="J29" s="155"/>
      <c r="K29" s="156"/>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row>
    <row r="30" spans="1:49" s="35" customFormat="1" ht="14.1" customHeight="1" x14ac:dyDescent="0.2">
      <c r="A30" s="153"/>
      <c r="B30" s="154"/>
      <c r="C30" s="154"/>
      <c r="D30" s="154"/>
      <c r="E30" s="154"/>
      <c r="F30" s="154"/>
      <c r="G30" s="154"/>
      <c r="H30" s="154"/>
      <c r="I30" s="154"/>
      <c r="J30" s="155"/>
      <c r="K30" s="156"/>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row>
    <row r="31" spans="1:49" s="35" customFormat="1" ht="14.1" customHeight="1" x14ac:dyDescent="0.2">
      <c r="A31" s="153"/>
      <c r="B31" s="154"/>
      <c r="C31" s="154"/>
      <c r="D31" s="154"/>
      <c r="E31" s="154"/>
      <c r="F31" s="154"/>
      <c r="G31" s="154"/>
      <c r="H31" s="154"/>
      <c r="I31" s="154"/>
      <c r="J31" s="155"/>
      <c r="K31" s="156"/>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row>
    <row r="32" spans="1:49" s="35" customFormat="1" ht="14.1" customHeight="1" x14ac:dyDescent="0.2">
      <c r="A32" s="153"/>
      <c r="B32" s="154"/>
      <c r="C32" s="154"/>
      <c r="D32" s="154"/>
      <c r="E32" s="154"/>
      <c r="F32" s="154"/>
      <c r="G32" s="154"/>
      <c r="H32" s="154"/>
      <c r="I32" s="154"/>
      <c r="J32" s="155"/>
      <c r="K32" s="156"/>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row>
    <row r="33" spans="1:49" s="35" customFormat="1" ht="14.1" customHeight="1" x14ac:dyDescent="0.2">
      <c r="A33" s="153"/>
      <c r="B33" s="154"/>
      <c r="C33" s="154"/>
      <c r="D33" s="154"/>
      <c r="E33" s="154"/>
      <c r="F33" s="154"/>
      <c r="G33" s="154"/>
      <c r="H33" s="154"/>
      <c r="I33" s="154"/>
      <c r="J33" s="155"/>
      <c r="K33" s="156"/>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row>
    <row r="34" spans="1:49" s="35" customFormat="1" ht="14.1" customHeight="1" x14ac:dyDescent="0.2">
      <c r="A34" s="153"/>
      <c r="B34" s="154"/>
      <c r="C34" s="154"/>
      <c r="D34" s="154"/>
      <c r="E34" s="154"/>
      <c r="F34" s="154"/>
      <c r="G34" s="154"/>
      <c r="H34" s="154"/>
      <c r="I34" s="154"/>
      <c r="J34" s="155"/>
      <c r="K34" s="156"/>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row>
    <row r="35" spans="1:49" s="35" customFormat="1" ht="14.1" customHeight="1" x14ac:dyDescent="0.2">
      <c r="A35" s="153"/>
      <c r="B35" s="154"/>
      <c r="C35" s="154"/>
      <c r="D35" s="154"/>
      <c r="E35" s="154"/>
      <c r="F35" s="154"/>
      <c r="G35" s="154"/>
      <c r="H35" s="154"/>
      <c r="I35" s="154"/>
      <c r="J35" s="155"/>
      <c r="K35" s="156"/>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row>
    <row r="36" spans="1:49" s="35" customFormat="1" ht="14.1" customHeight="1" x14ac:dyDescent="0.2">
      <c r="A36" s="153"/>
      <c r="B36" s="154"/>
      <c r="C36" s="154"/>
      <c r="D36" s="154"/>
      <c r="E36" s="154"/>
      <c r="F36" s="154"/>
      <c r="G36" s="154"/>
      <c r="H36" s="154"/>
      <c r="I36" s="154"/>
      <c r="J36" s="155"/>
      <c r="K36" s="156"/>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row>
    <row r="37" spans="1:49" s="35" customFormat="1" ht="14.1" customHeight="1" x14ac:dyDescent="0.2">
      <c r="A37" s="153"/>
      <c r="B37" s="154"/>
      <c r="C37" s="154"/>
      <c r="D37" s="154"/>
      <c r="E37" s="154"/>
      <c r="F37" s="154"/>
      <c r="G37" s="154"/>
      <c r="H37" s="154"/>
      <c r="I37" s="154"/>
      <c r="J37" s="155"/>
      <c r="K37" s="156"/>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row>
    <row r="38" spans="1:49" s="35" customFormat="1" ht="14.1" customHeight="1" x14ac:dyDescent="0.2">
      <c r="A38" s="153"/>
      <c r="B38" s="154"/>
      <c r="C38" s="154"/>
      <c r="D38" s="154"/>
      <c r="E38" s="154"/>
      <c r="F38" s="154"/>
      <c r="G38" s="154"/>
      <c r="H38" s="154"/>
      <c r="I38" s="154"/>
      <c r="J38" s="155"/>
      <c r="K38" s="156"/>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row>
    <row r="39" spans="1:49" s="35" customFormat="1" ht="14.1" customHeight="1" x14ac:dyDescent="0.2">
      <c r="A39" s="153"/>
      <c r="B39" s="154"/>
      <c r="C39" s="154"/>
      <c r="D39" s="154"/>
      <c r="E39" s="154"/>
      <c r="F39" s="154"/>
      <c r="G39" s="154"/>
      <c r="H39" s="154"/>
      <c r="I39" s="154"/>
      <c r="J39" s="155"/>
      <c r="K39" s="156"/>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row>
    <row r="40" spans="1:49" s="35" customFormat="1" ht="14.1" customHeight="1" x14ac:dyDescent="0.2">
      <c r="A40" s="153"/>
      <c r="B40" s="154"/>
      <c r="C40" s="154"/>
      <c r="D40" s="154"/>
      <c r="E40" s="154"/>
      <c r="F40" s="154"/>
      <c r="G40" s="154"/>
      <c r="H40" s="154"/>
      <c r="I40" s="154"/>
      <c r="J40" s="155"/>
      <c r="K40" s="156"/>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row>
    <row r="41" spans="1:49" s="35" customFormat="1" ht="14.1" customHeight="1" x14ac:dyDescent="0.2">
      <c r="A41" s="153"/>
      <c r="B41" s="154"/>
      <c r="C41" s="154"/>
      <c r="D41" s="154"/>
      <c r="E41" s="154"/>
      <c r="F41" s="154"/>
      <c r="G41" s="154"/>
      <c r="H41" s="154"/>
      <c r="I41" s="154"/>
      <c r="J41" s="155"/>
      <c r="K41" s="156"/>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row>
    <row r="42" spans="1:49" s="35" customFormat="1" ht="14.1" customHeight="1" x14ac:dyDescent="0.2">
      <c r="A42" s="153"/>
      <c r="B42" s="154"/>
      <c r="C42" s="154"/>
      <c r="D42" s="154"/>
      <c r="E42" s="154"/>
      <c r="F42" s="154"/>
      <c r="G42" s="154"/>
      <c r="H42" s="154"/>
      <c r="I42" s="154"/>
      <c r="J42" s="155"/>
      <c r="K42" s="156"/>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row>
    <row r="43" spans="1:49" s="35" customFormat="1" ht="14.1" customHeight="1" x14ac:dyDescent="0.2">
      <c r="A43" s="153"/>
      <c r="B43" s="154"/>
      <c r="C43" s="154"/>
      <c r="D43" s="154"/>
      <c r="E43" s="154"/>
      <c r="F43" s="154"/>
      <c r="G43" s="154"/>
      <c r="H43" s="154"/>
      <c r="I43" s="154"/>
      <c r="J43" s="155"/>
      <c r="K43" s="156"/>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row>
    <row r="44" spans="1:49" s="35" customFormat="1" ht="14.1" customHeight="1" x14ac:dyDescent="0.2">
      <c r="A44" s="153"/>
      <c r="B44" s="154"/>
      <c r="C44" s="154"/>
      <c r="D44" s="154"/>
      <c r="E44" s="154"/>
      <c r="F44" s="154"/>
      <c r="G44" s="154"/>
      <c r="H44" s="154"/>
      <c r="I44" s="154"/>
      <c r="J44" s="155"/>
      <c r="K44" s="156"/>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row>
    <row r="45" spans="1:49" s="35" customFormat="1" ht="14.1" customHeight="1" x14ac:dyDescent="0.2">
      <c r="A45" s="153"/>
      <c r="B45" s="154"/>
      <c r="C45" s="154"/>
      <c r="D45" s="154"/>
      <c r="E45" s="154"/>
      <c r="F45" s="154"/>
      <c r="G45" s="154"/>
      <c r="H45" s="154"/>
      <c r="I45" s="154"/>
      <c r="J45" s="155"/>
      <c r="K45" s="156"/>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row>
    <row r="46" spans="1:49" s="35" customFormat="1" ht="14.1" customHeight="1" x14ac:dyDescent="0.2">
      <c r="A46" s="153"/>
      <c r="B46" s="154"/>
      <c r="C46" s="154"/>
      <c r="D46" s="154"/>
      <c r="E46" s="154"/>
      <c r="F46" s="154"/>
      <c r="G46" s="154"/>
      <c r="H46" s="154"/>
      <c r="I46" s="154"/>
      <c r="J46" s="155"/>
      <c r="K46" s="156"/>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row>
    <row r="47" spans="1:49" s="35" customFormat="1" ht="14.1" customHeight="1" x14ac:dyDescent="0.2">
      <c r="A47" s="153"/>
      <c r="B47" s="154"/>
      <c r="C47" s="154"/>
      <c r="D47" s="154"/>
      <c r="E47" s="154"/>
      <c r="F47" s="154"/>
      <c r="G47" s="154"/>
      <c r="H47" s="154"/>
      <c r="I47" s="154"/>
      <c r="J47" s="155"/>
      <c r="K47" s="156"/>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row>
    <row r="48" spans="1:49" s="35" customFormat="1" ht="14.1" customHeight="1" x14ac:dyDescent="0.2">
      <c r="A48" s="153"/>
      <c r="B48" s="154"/>
      <c r="C48" s="154"/>
      <c r="D48" s="154"/>
      <c r="E48" s="154"/>
      <c r="F48" s="154"/>
      <c r="G48" s="154"/>
      <c r="H48" s="154"/>
      <c r="I48" s="154"/>
      <c r="J48" s="155"/>
      <c r="K48" s="156"/>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row>
    <row r="49" spans="1:49" s="35" customFormat="1" ht="14.1" customHeight="1" x14ac:dyDescent="0.2">
      <c r="A49" s="153"/>
      <c r="B49" s="154"/>
      <c r="C49" s="154"/>
      <c r="D49" s="154"/>
      <c r="E49" s="154"/>
      <c r="F49" s="154"/>
      <c r="G49" s="154"/>
      <c r="H49" s="154"/>
      <c r="I49" s="154"/>
      <c r="J49" s="155"/>
      <c r="K49" s="156"/>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row>
    <row r="50" spans="1:49" s="35" customFormat="1" ht="14.1" customHeight="1" x14ac:dyDescent="0.2">
      <c r="A50" s="153"/>
      <c r="B50" s="154"/>
      <c r="C50" s="154"/>
      <c r="D50" s="154"/>
      <c r="E50" s="154"/>
      <c r="F50" s="154"/>
      <c r="G50" s="154"/>
      <c r="H50" s="154"/>
      <c r="I50" s="154"/>
      <c r="J50" s="155"/>
      <c r="K50" s="156"/>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row>
    <row r="51" spans="1:49" s="35" customFormat="1" ht="14.1" hidden="1" customHeight="1" x14ac:dyDescent="0.2">
      <c r="A51" s="153"/>
      <c r="B51" s="154"/>
      <c r="C51" s="154"/>
      <c r="D51" s="154"/>
      <c r="E51" s="154"/>
      <c r="F51" s="154"/>
      <c r="G51" s="154"/>
      <c r="H51" s="154"/>
      <c r="I51" s="154"/>
      <c r="J51" s="155"/>
      <c r="K51" s="156"/>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row>
    <row r="52" spans="1:49" s="35" customFormat="1" ht="14.1" hidden="1" customHeight="1" x14ac:dyDescent="0.2">
      <c r="A52" s="153"/>
      <c r="B52" s="154"/>
      <c r="C52" s="154"/>
      <c r="D52" s="154"/>
      <c r="E52" s="154"/>
      <c r="F52" s="154"/>
      <c r="G52" s="154"/>
      <c r="H52" s="154"/>
      <c r="I52" s="154"/>
      <c r="J52" s="155"/>
      <c r="K52" s="156"/>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row>
    <row r="53" spans="1:49" s="35" customFormat="1" ht="14.1" hidden="1" customHeight="1" x14ac:dyDescent="0.2">
      <c r="A53" s="153"/>
      <c r="B53" s="154"/>
      <c r="C53" s="154"/>
      <c r="D53" s="154"/>
      <c r="E53" s="154"/>
      <c r="F53" s="154"/>
      <c r="G53" s="154"/>
      <c r="H53" s="154"/>
      <c r="I53" s="154"/>
      <c r="J53" s="155"/>
      <c r="K53" s="156"/>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row>
    <row r="54" spans="1:49" s="35" customFormat="1" ht="14.1" hidden="1" customHeight="1" x14ac:dyDescent="0.2">
      <c r="A54" s="153"/>
      <c r="B54" s="154"/>
      <c r="C54" s="154"/>
      <c r="D54" s="154"/>
      <c r="E54" s="154"/>
      <c r="F54" s="154"/>
      <c r="G54" s="154"/>
      <c r="H54" s="154"/>
      <c r="I54" s="154"/>
      <c r="J54" s="155"/>
      <c r="K54" s="156"/>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row>
    <row r="55" spans="1:49" s="35" customFormat="1" ht="14.1" hidden="1" customHeight="1" x14ac:dyDescent="0.2">
      <c r="A55" s="153"/>
      <c r="B55" s="154"/>
      <c r="C55" s="154"/>
      <c r="D55" s="154"/>
      <c r="E55" s="154"/>
      <c r="F55" s="154"/>
      <c r="G55" s="154"/>
      <c r="H55" s="154"/>
      <c r="I55" s="154"/>
      <c r="J55" s="155"/>
      <c r="K55" s="156"/>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row>
    <row r="56" spans="1:49" s="35" customFormat="1" ht="14.1" hidden="1" customHeight="1" x14ac:dyDescent="0.2">
      <c r="A56" s="153"/>
      <c r="B56" s="154"/>
      <c r="C56" s="154"/>
      <c r="D56" s="154"/>
      <c r="E56" s="154"/>
      <c r="F56" s="154"/>
      <c r="G56" s="154"/>
      <c r="H56" s="154"/>
      <c r="I56" s="154"/>
      <c r="J56" s="155"/>
      <c r="K56" s="156"/>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row>
    <row r="57" spans="1:49" s="35" customFormat="1" ht="14.1" hidden="1" customHeight="1" x14ac:dyDescent="0.2">
      <c r="A57" s="153"/>
      <c r="B57" s="154"/>
      <c r="C57" s="154"/>
      <c r="D57" s="154"/>
      <c r="E57" s="154"/>
      <c r="F57" s="154"/>
      <c r="G57" s="154"/>
      <c r="H57" s="154"/>
      <c r="I57" s="154"/>
      <c r="J57" s="155"/>
      <c r="K57" s="156"/>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row>
    <row r="58" spans="1:49" s="35" customFormat="1" ht="14.1" hidden="1" customHeight="1" x14ac:dyDescent="0.2">
      <c r="A58" s="153"/>
      <c r="B58" s="154"/>
      <c r="C58" s="154"/>
      <c r="D58" s="154"/>
      <c r="E58" s="154"/>
      <c r="F58" s="154"/>
      <c r="G58" s="154"/>
      <c r="H58" s="154"/>
      <c r="I58" s="154"/>
      <c r="J58" s="155"/>
      <c r="K58" s="156"/>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row>
    <row r="59" spans="1:49" s="35" customFormat="1" ht="14.1" hidden="1" customHeight="1" x14ac:dyDescent="0.2">
      <c r="A59" s="153"/>
      <c r="B59" s="154"/>
      <c r="C59" s="154"/>
      <c r="D59" s="154"/>
      <c r="E59" s="154"/>
      <c r="F59" s="154"/>
      <c r="G59" s="154"/>
      <c r="H59" s="154"/>
      <c r="I59" s="154"/>
      <c r="J59" s="155"/>
      <c r="K59" s="156"/>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row>
    <row r="60" spans="1:49" s="35" customFormat="1" ht="14.1" hidden="1" customHeight="1" x14ac:dyDescent="0.2">
      <c r="A60" s="153"/>
      <c r="B60" s="154"/>
      <c r="C60" s="154"/>
      <c r="D60" s="154"/>
      <c r="E60" s="154"/>
      <c r="F60" s="154"/>
      <c r="G60" s="154"/>
      <c r="H60" s="154"/>
      <c r="I60" s="154"/>
      <c r="J60" s="155"/>
      <c r="K60" s="156"/>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row>
    <row r="61" spans="1:49" s="35" customFormat="1" ht="14.1" hidden="1" customHeight="1" x14ac:dyDescent="0.2">
      <c r="A61" s="153"/>
      <c r="B61" s="154"/>
      <c r="C61" s="154"/>
      <c r="D61" s="154"/>
      <c r="E61" s="154"/>
      <c r="F61" s="154"/>
      <c r="G61" s="154"/>
      <c r="H61" s="154"/>
      <c r="I61" s="154"/>
      <c r="J61" s="155"/>
      <c r="K61" s="156"/>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row>
    <row r="62" spans="1:49" s="35" customFormat="1" ht="14.1" hidden="1" customHeight="1" x14ac:dyDescent="0.2">
      <c r="A62" s="153"/>
      <c r="B62" s="154"/>
      <c r="C62" s="154"/>
      <c r="D62" s="154"/>
      <c r="E62" s="154"/>
      <c r="F62" s="154"/>
      <c r="G62" s="154"/>
      <c r="H62" s="154"/>
      <c r="I62" s="154"/>
      <c r="J62" s="155"/>
      <c r="K62" s="156"/>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row>
    <row r="63" spans="1:49" s="35" customFormat="1" ht="14.1" hidden="1" customHeight="1" x14ac:dyDescent="0.2">
      <c r="A63" s="153"/>
      <c r="B63" s="154"/>
      <c r="C63" s="154"/>
      <c r="D63" s="154"/>
      <c r="E63" s="154"/>
      <c r="F63" s="154"/>
      <c r="G63" s="154"/>
      <c r="H63" s="154"/>
      <c r="I63" s="154"/>
      <c r="J63" s="155"/>
      <c r="K63" s="156"/>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row>
    <row r="64" spans="1:49" s="35" customFormat="1" ht="14.1" hidden="1" customHeight="1" x14ac:dyDescent="0.2">
      <c r="A64" s="153"/>
      <c r="B64" s="154"/>
      <c r="C64" s="154"/>
      <c r="D64" s="154"/>
      <c r="E64" s="154"/>
      <c r="F64" s="154"/>
      <c r="G64" s="154"/>
      <c r="H64" s="154"/>
      <c r="I64" s="154"/>
      <c r="J64" s="155"/>
      <c r="K64" s="156"/>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row>
    <row r="65" spans="1:49" s="35" customFormat="1" ht="14.1" hidden="1" customHeight="1" x14ac:dyDescent="0.2">
      <c r="A65" s="153"/>
      <c r="B65" s="154"/>
      <c r="C65" s="154"/>
      <c r="D65" s="154"/>
      <c r="E65" s="154"/>
      <c r="F65" s="154"/>
      <c r="G65" s="154"/>
      <c r="H65" s="154"/>
      <c r="I65" s="154"/>
      <c r="J65" s="155"/>
      <c r="K65" s="156"/>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row>
    <row r="66" spans="1:49" s="35" customFormat="1" ht="14.1" hidden="1" customHeight="1" x14ac:dyDescent="0.2">
      <c r="A66" s="153"/>
      <c r="B66" s="154"/>
      <c r="C66" s="154"/>
      <c r="D66" s="154"/>
      <c r="E66" s="154"/>
      <c r="F66" s="154"/>
      <c r="G66" s="154"/>
      <c r="H66" s="154"/>
      <c r="I66" s="154"/>
      <c r="J66" s="155"/>
      <c r="K66" s="156"/>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row>
    <row r="67" spans="1:49" s="35" customFormat="1" ht="14.1" hidden="1" customHeight="1" x14ac:dyDescent="0.2">
      <c r="A67" s="153"/>
      <c r="B67" s="154"/>
      <c r="C67" s="154"/>
      <c r="D67" s="154"/>
      <c r="E67" s="154"/>
      <c r="F67" s="154"/>
      <c r="G67" s="154"/>
      <c r="H67" s="154"/>
      <c r="I67" s="154"/>
      <c r="J67" s="155"/>
      <c r="K67" s="156"/>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row>
    <row r="68" spans="1:49" s="35" customFormat="1" ht="14.1" hidden="1" customHeight="1" x14ac:dyDescent="0.2">
      <c r="A68" s="153"/>
      <c r="B68" s="154"/>
      <c r="C68" s="154"/>
      <c r="D68" s="154"/>
      <c r="E68" s="154"/>
      <c r="F68" s="154"/>
      <c r="G68" s="154"/>
      <c r="H68" s="154"/>
      <c r="I68" s="154"/>
      <c r="J68" s="155"/>
      <c r="K68" s="156"/>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row>
    <row r="69" spans="1:49" s="35" customFormat="1" ht="14.1" hidden="1" customHeight="1" x14ac:dyDescent="0.2">
      <c r="A69" s="153"/>
      <c r="B69" s="154"/>
      <c r="C69" s="154"/>
      <c r="D69" s="154"/>
      <c r="E69" s="154"/>
      <c r="F69" s="154"/>
      <c r="G69" s="154"/>
      <c r="H69" s="154"/>
      <c r="I69" s="154"/>
      <c r="J69" s="155"/>
      <c r="K69" s="156"/>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row>
    <row r="70" spans="1:49" s="35" customFormat="1" ht="14.1" hidden="1" customHeight="1" x14ac:dyDescent="0.2">
      <c r="A70" s="153"/>
      <c r="B70" s="154"/>
      <c r="C70" s="154"/>
      <c r="D70" s="154"/>
      <c r="E70" s="154"/>
      <c r="F70" s="154"/>
      <c r="G70" s="154"/>
      <c r="H70" s="154"/>
      <c r="I70" s="154"/>
      <c r="J70" s="155"/>
      <c r="K70" s="156"/>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row>
    <row r="71" spans="1:49" s="35" customFormat="1" ht="14.1" hidden="1" customHeight="1" x14ac:dyDescent="0.2">
      <c r="A71" s="153"/>
      <c r="B71" s="154"/>
      <c r="C71" s="154"/>
      <c r="D71" s="154"/>
      <c r="E71" s="154"/>
      <c r="F71" s="154"/>
      <c r="G71" s="154"/>
      <c r="H71" s="154"/>
      <c r="I71" s="154"/>
      <c r="J71" s="155"/>
      <c r="K71" s="156"/>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row>
    <row r="72" spans="1:49" s="35" customFormat="1" ht="14.1" hidden="1" customHeight="1" x14ac:dyDescent="0.2">
      <c r="A72" s="153"/>
      <c r="B72" s="154"/>
      <c r="C72" s="154"/>
      <c r="D72" s="154"/>
      <c r="E72" s="154"/>
      <c r="F72" s="154"/>
      <c r="G72" s="154"/>
      <c r="H72" s="154"/>
      <c r="I72" s="154"/>
      <c r="J72" s="155"/>
      <c r="K72" s="156"/>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row>
    <row r="73" spans="1:49" s="35" customFormat="1" ht="14.1" hidden="1" customHeight="1" x14ac:dyDescent="0.2">
      <c r="A73" s="153"/>
      <c r="B73" s="154"/>
      <c r="C73" s="154"/>
      <c r="D73" s="154"/>
      <c r="E73" s="154"/>
      <c r="F73" s="154"/>
      <c r="G73" s="154"/>
      <c r="H73" s="154"/>
      <c r="I73" s="154"/>
      <c r="J73" s="155"/>
      <c r="K73" s="156"/>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row>
    <row r="74" spans="1:49" s="35" customFormat="1" ht="14.1" hidden="1" customHeight="1" x14ac:dyDescent="0.2">
      <c r="A74" s="153"/>
      <c r="B74" s="154"/>
      <c r="C74" s="154"/>
      <c r="D74" s="154"/>
      <c r="E74" s="154"/>
      <c r="F74" s="154"/>
      <c r="G74" s="154"/>
      <c r="H74" s="154"/>
      <c r="I74" s="154"/>
      <c r="J74" s="155"/>
      <c r="K74" s="156"/>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row>
    <row r="75" spans="1:49" s="35" customFormat="1" ht="14.1" hidden="1" customHeight="1" x14ac:dyDescent="0.2">
      <c r="A75" s="153"/>
      <c r="B75" s="154"/>
      <c r="C75" s="154"/>
      <c r="D75" s="154"/>
      <c r="E75" s="154"/>
      <c r="F75" s="154"/>
      <c r="G75" s="154"/>
      <c r="H75" s="154"/>
      <c r="I75" s="154"/>
      <c r="J75" s="155"/>
      <c r="K75" s="156"/>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row>
    <row r="76" spans="1:49" s="35" customFormat="1" ht="14.1" hidden="1" customHeight="1" x14ac:dyDescent="0.2">
      <c r="A76" s="153"/>
      <c r="B76" s="154"/>
      <c r="C76" s="154"/>
      <c r="D76" s="154"/>
      <c r="E76" s="154"/>
      <c r="F76" s="154"/>
      <c r="G76" s="154"/>
      <c r="H76" s="154"/>
      <c r="I76" s="154"/>
      <c r="J76" s="155"/>
      <c r="K76" s="156"/>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row>
    <row r="77" spans="1:49" s="35" customFormat="1" ht="14.1" hidden="1" customHeight="1" x14ac:dyDescent="0.2">
      <c r="A77" s="153"/>
      <c r="B77" s="154"/>
      <c r="C77" s="154"/>
      <c r="D77" s="154"/>
      <c r="E77" s="154"/>
      <c r="F77" s="154"/>
      <c r="G77" s="154"/>
      <c r="H77" s="154"/>
      <c r="I77" s="154"/>
      <c r="J77" s="155"/>
      <c r="K77" s="156"/>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row>
    <row r="78" spans="1:49" s="35" customFormat="1" ht="14.1" hidden="1" customHeight="1" x14ac:dyDescent="0.2">
      <c r="A78" s="153"/>
      <c r="B78" s="154"/>
      <c r="C78" s="154"/>
      <c r="D78" s="154"/>
      <c r="E78" s="154"/>
      <c r="F78" s="154"/>
      <c r="G78" s="154"/>
      <c r="H78" s="154"/>
      <c r="I78" s="154"/>
      <c r="J78" s="155"/>
      <c r="K78" s="156"/>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row>
    <row r="79" spans="1:49" s="35" customFormat="1" ht="14.1" hidden="1" customHeight="1" x14ac:dyDescent="0.2">
      <c r="A79" s="153"/>
      <c r="B79" s="154"/>
      <c r="C79" s="154"/>
      <c r="D79" s="154"/>
      <c r="E79" s="154"/>
      <c r="F79" s="154"/>
      <c r="G79" s="154"/>
      <c r="H79" s="154"/>
      <c r="I79" s="154"/>
      <c r="J79" s="155"/>
      <c r="K79" s="156"/>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row>
    <row r="80" spans="1:49" s="35" customFormat="1" ht="14.1" hidden="1" customHeight="1" x14ac:dyDescent="0.2">
      <c r="A80" s="153"/>
      <c r="B80" s="154"/>
      <c r="C80" s="154"/>
      <c r="D80" s="154"/>
      <c r="E80" s="154"/>
      <c r="F80" s="154"/>
      <c r="G80" s="154"/>
      <c r="H80" s="154"/>
      <c r="I80" s="154"/>
      <c r="J80" s="155"/>
      <c r="K80" s="156"/>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row>
    <row r="81" spans="1:49" s="35" customFormat="1" ht="14.1" hidden="1" customHeight="1" x14ac:dyDescent="0.2">
      <c r="A81" s="153"/>
      <c r="B81" s="154"/>
      <c r="C81" s="154"/>
      <c r="D81" s="154"/>
      <c r="E81" s="154"/>
      <c r="F81" s="154"/>
      <c r="G81" s="154"/>
      <c r="H81" s="154"/>
      <c r="I81" s="154"/>
      <c r="J81" s="155"/>
      <c r="K81" s="156"/>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row>
    <row r="82" spans="1:49" s="35" customFormat="1" ht="14.1" hidden="1" customHeight="1" x14ac:dyDescent="0.2">
      <c r="A82" s="153"/>
      <c r="B82" s="154"/>
      <c r="C82" s="154"/>
      <c r="D82" s="154"/>
      <c r="E82" s="154"/>
      <c r="F82" s="154"/>
      <c r="G82" s="154"/>
      <c r="H82" s="154"/>
      <c r="I82" s="154"/>
      <c r="J82" s="155"/>
      <c r="K82" s="156"/>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row>
    <row r="83" spans="1:49" s="35" customFormat="1" ht="14.1" hidden="1" customHeight="1" x14ac:dyDescent="0.2">
      <c r="A83" s="153"/>
      <c r="B83" s="154"/>
      <c r="C83" s="154"/>
      <c r="D83" s="154"/>
      <c r="E83" s="154"/>
      <c r="F83" s="154"/>
      <c r="G83" s="154"/>
      <c r="H83" s="154"/>
      <c r="I83" s="154"/>
      <c r="J83" s="155"/>
      <c r="K83" s="156"/>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row>
    <row r="84" spans="1:49" s="35" customFormat="1" ht="14.1" hidden="1" customHeight="1" x14ac:dyDescent="0.2">
      <c r="A84" s="153"/>
      <c r="B84" s="154"/>
      <c r="C84" s="154"/>
      <c r="D84" s="154"/>
      <c r="E84" s="154"/>
      <c r="F84" s="154"/>
      <c r="G84" s="154"/>
      <c r="H84" s="154"/>
      <c r="I84" s="154"/>
      <c r="J84" s="155"/>
      <c r="K84" s="156"/>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row>
    <row r="85" spans="1:49" s="35" customFormat="1" ht="14.1" hidden="1" customHeight="1" x14ac:dyDescent="0.2">
      <c r="A85" s="153"/>
      <c r="B85" s="154"/>
      <c r="C85" s="154"/>
      <c r="D85" s="154"/>
      <c r="E85" s="154"/>
      <c r="F85" s="154"/>
      <c r="G85" s="154"/>
      <c r="H85" s="154"/>
      <c r="I85" s="154"/>
      <c r="J85" s="155"/>
      <c r="K85" s="156"/>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row>
    <row r="86" spans="1:49" s="35" customFormat="1" ht="14.1" hidden="1" customHeight="1" x14ac:dyDescent="0.2">
      <c r="A86" s="153"/>
      <c r="B86" s="154"/>
      <c r="C86" s="154"/>
      <c r="D86" s="154"/>
      <c r="E86" s="154"/>
      <c r="F86" s="154"/>
      <c r="G86" s="154"/>
      <c r="H86" s="154"/>
      <c r="I86" s="154"/>
      <c r="J86" s="155"/>
      <c r="K86" s="156"/>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row>
    <row r="87" spans="1:49" s="35" customFormat="1" ht="14.1" hidden="1" customHeight="1" x14ac:dyDescent="0.2">
      <c r="A87" s="153"/>
      <c r="B87" s="154"/>
      <c r="C87" s="154"/>
      <c r="D87" s="154"/>
      <c r="E87" s="154"/>
      <c r="F87" s="154"/>
      <c r="G87" s="154"/>
      <c r="H87" s="154"/>
      <c r="I87" s="154"/>
      <c r="J87" s="155"/>
      <c r="K87" s="156"/>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row>
    <row r="88" spans="1:49" s="35" customFormat="1" ht="14.1" hidden="1" customHeight="1" x14ac:dyDescent="0.2">
      <c r="A88" s="153"/>
      <c r="B88" s="154"/>
      <c r="C88" s="154"/>
      <c r="D88" s="154"/>
      <c r="E88" s="154"/>
      <c r="F88" s="154"/>
      <c r="G88" s="154"/>
      <c r="H88" s="154"/>
      <c r="I88" s="154"/>
      <c r="J88" s="155"/>
      <c r="K88" s="156"/>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row>
    <row r="89" spans="1:49" s="35" customFormat="1" ht="14.1" hidden="1" customHeight="1" x14ac:dyDescent="0.2">
      <c r="A89" s="153"/>
      <c r="B89" s="154"/>
      <c r="C89" s="154"/>
      <c r="D89" s="154"/>
      <c r="E89" s="154"/>
      <c r="F89" s="154"/>
      <c r="G89" s="154"/>
      <c r="H89" s="154"/>
      <c r="I89" s="154"/>
      <c r="J89" s="155"/>
      <c r="K89" s="156"/>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row>
    <row r="90" spans="1:49" s="35" customFormat="1" ht="14.1" hidden="1" customHeight="1" x14ac:dyDescent="0.2">
      <c r="A90" s="153"/>
      <c r="B90" s="154"/>
      <c r="C90" s="154"/>
      <c r="D90" s="154"/>
      <c r="E90" s="154"/>
      <c r="F90" s="154"/>
      <c r="G90" s="154"/>
      <c r="H90" s="154"/>
      <c r="I90" s="154"/>
      <c r="J90" s="155"/>
      <c r="K90" s="156"/>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row>
    <row r="91" spans="1:49" s="35" customFormat="1" ht="14.1" hidden="1" customHeight="1" x14ac:dyDescent="0.2">
      <c r="A91" s="153"/>
      <c r="B91" s="154"/>
      <c r="C91" s="154"/>
      <c r="D91" s="154"/>
      <c r="E91" s="154"/>
      <c r="F91" s="154"/>
      <c r="G91" s="154"/>
      <c r="H91" s="154"/>
      <c r="I91" s="154"/>
      <c r="J91" s="155"/>
      <c r="K91" s="156"/>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row>
    <row r="92" spans="1:49" s="35" customFormat="1" ht="14.1" hidden="1" customHeight="1" x14ac:dyDescent="0.2">
      <c r="A92" s="153"/>
      <c r="B92" s="154"/>
      <c r="C92" s="154"/>
      <c r="D92" s="154"/>
      <c r="E92" s="154"/>
      <c r="F92" s="154"/>
      <c r="G92" s="154"/>
      <c r="H92" s="154"/>
      <c r="I92" s="154"/>
      <c r="J92" s="155"/>
      <c r="K92" s="156"/>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row>
    <row r="93" spans="1:49" s="35" customFormat="1" ht="14.1" hidden="1" customHeight="1" x14ac:dyDescent="0.2">
      <c r="A93" s="153"/>
      <c r="B93" s="154"/>
      <c r="C93" s="154"/>
      <c r="D93" s="154"/>
      <c r="E93" s="154"/>
      <c r="F93" s="154"/>
      <c r="G93" s="154"/>
      <c r="H93" s="154"/>
      <c r="I93" s="154"/>
      <c r="J93" s="155"/>
      <c r="K93" s="156"/>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row>
    <row r="94" spans="1:49" s="35" customFormat="1" ht="14.1" hidden="1" customHeight="1" x14ac:dyDescent="0.2">
      <c r="A94" s="153"/>
      <c r="B94" s="154"/>
      <c r="C94" s="154"/>
      <c r="D94" s="154"/>
      <c r="E94" s="154"/>
      <c r="F94" s="154"/>
      <c r="G94" s="154"/>
      <c r="H94" s="154"/>
      <c r="I94" s="154"/>
      <c r="J94" s="155"/>
      <c r="K94" s="156"/>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row>
    <row r="95" spans="1:49" s="35" customFormat="1" ht="14.1" hidden="1" customHeight="1" x14ac:dyDescent="0.2">
      <c r="A95" s="153"/>
      <c r="B95" s="154"/>
      <c r="C95" s="154"/>
      <c r="D95" s="154"/>
      <c r="E95" s="154"/>
      <c r="F95" s="154"/>
      <c r="G95" s="154"/>
      <c r="H95" s="154"/>
      <c r="I95" s="154"/>
      <c r="J95" s="155"/>
      <c r="K95" s="156"/>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row>
    <row r="96" spans="1:49" s="35" customFormat="1" ht="14.1" hidden="1" customHeight="1" x14ac:dyDescent="0.2">
      <c r="A96" s="153"/>
      <c r="B96" s="154"/>
      <c r="C96" s="154"/>
      <c r="D96" s="154"/>
      <c r="E96" s="154"/>
      <c r="F96" s="154"/>
      <c r="G96" s="154"/>
      <c r="H96" s="154"/>
      <c r="I96" s="154"/>
      <c r="J96" s="155"/>
      <c r="K96" s="156"/>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row>
    <row r="97" spans="1:49" s="35" customFormat="1" ht="14.1" hidden="1" customHeight="1" x14ac:dyDescent="0.2">
      <c r="A97" s="153"/>
      <c r="B97" s="154"/>
      <c r="C97" s="154"/>
      <c r="D97" s="154"/>
      <c r="E97" s="154"/>
      <c r="F97" s="154"/>
      <c r="G97" s="154"/>
      <c r="H97" s="154"/>
      <c r="I97" s="154"/>
      <c r="J97" s="155"/>
      <c r="K97" s="156"/>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row>
    <row r="98" spans="1:49" s="35" customFormat="1" ht="14.1" hidden="1" customHeight="1" x14ac:dyDescent="0.2">
      <c r="A98" s="153"/>
      <c r="B98" s="154"/>
      <c r="C98" s="154"/>
      <c r="D98" s="154"/>
      <c r="E98" s="154"/>
      <c r="F98" s="154"/>
      <c r="G98" s="154"/>
      <c r="H98" s="154"/>
      <c r="I98" s="154"/>
      <c r="J98" s="155"/>
      <c r="K98" s="156"/>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row>
    <row r="99" spans="1:49" s="35" customFormat="1" ht="14.1" hidden="1" customHeight="1" x14ac:dyDescent="0.2">
      <c r="A99" s="153"/>
      <c r="B99" s="154"/>
      <c r="C99" s="154"/>
      <c r="D99" s="154"/>
      <c r="E99" s="154"/>
      <c r="F99" s="154"/>
      <c r="G99" s="154"/>
      <c r="H99" s="154"/>
      <c r="I99" s="154"/>
      <c r="J99" s="155"/>
      <c r="K99" s="156"/>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row>
    <row r="100" spans="1:49" s="35" customFormat="1" ht="14.1" hidden="1" customHeight="1" x14ac:dyDescent="0.2">
      <c r="A100" s="153"/>
      <c r="B100" s="154"/>
      <c r="C100" s="154"/>
      <c r="D100" s="154"/>
      <c r="E100" s="154"/>
      <c r="F100" s="154"/>
      <c r="G100" s="154"/>
      <c r="H100" s="154"/>
      <c r="I100" s="154"/>
      <c r="J100" s="155"/>
      <c r="K100" s="156"/>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row>
    <row r="101" spans="1:49" s="36" customFormat="1" ht="14.1" customHeight="1" thickBot="1" x14ac:dyDescent="0.3">
      <c r="A101" s="157"/>
      <c r="B101" s="158"/>
      <c r="C101" s="158"/>
      <c r="D101" s="158"/>
      <c r="E101" s="158"/>
      <c r="F101" s="158"/>
      <c r="G101" s="159"/>
      <c r="H101" s="158"/>
      <c r="I101" s="158"/>
      <c r="J101" s="160"/>
      <c r="K101" s="161"/>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row>
    <row r="102" spans="1:49" x14ac:dyDescent="0.25">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5">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2" customFormat="1" ht="13.2"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row>
    <row r="105" spans="1:49" s="32" customFormat="1" ht="13.2"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row>
    <row r="106" spans="1:49" s="32" customFormat="1" ht="13.2"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row>
    <row r="107" spans="1:49" s="32" customFormat="1" ht="13.2"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row>
    <row r="108" spans="1:49" s="32" customFormat="1" ht="13.2"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row>
    <row r="109" spans="1:49" s="32" customFormat="1" ht="13.2"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row>
    <row r="110" spans="1:49" s="32" customFormat="1" ht="13.2"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row>
    <row r="111" spans="1:49" s="32" customFormat="1" ht="13.2"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row>
    <row r="112" spans="1:49" s="32" customFormat="1" ht="13.2"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row>
    <row r="113" spans="1:49" s="32" customFormat="1" ht="13.2"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row>
    <row r="114" spans="1:49" s="32" customFormat="1" ht="13.2"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row>
    <row r="115" spans="1:49" s="32" customFormat="1" ht="13.2"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row>
    <row r="116" spans="1:49" s="32" customFormat="1" ht="13.2"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row>
    <row r="117" spans="1:49" s="32" customFormat="1" ht="13.2"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row>
    <row r="118" spans="1:49" s="32" customFormat="1" ht="13.2"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row>
    <row r="119" spans="1:49" s="32" customFormat="1" ht="13.2"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row>
    <row r="120" spans="1:49" s="32" customFormat="1" ht="13.2"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row>
    <row r="121" spans="1:49" s="32" customFormat="1" ht="13.2"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row>
    <row r="122" spans="1:49" s="32" customFormat="1" ht="13.2"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row>
    <row r="123" spans="1:49" s="32" customFormat="1" ht="13.2"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row>
    <row r="124" spans="1:49" s="32" customFormat="1" ht="13.2"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row>
    <row r="125" spans="1:49" s="32" customFormat="1" ht="13.2"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row>
    <row r="126" spans="1:49" s="32" customFormat="1" ht="13.2"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row>
    <row r="127" spans="1:49" s="32" customFormat="1" ht="13.2"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row>
    <row r="128" spans="1:49" s="32" customFormat="1" ht="13.2"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row>
    <row r="129" spans="1:49" s="32" customFormat="1" ht="13.2"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row>
    <row r="130" spans="1:49" s="32" customFormat="1" ht="13.2"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row>
    <row r="131" spans="1:49" s="32" customFormat="1" ht="13.2"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row>
    <row r="132" spans="1:49" s="32" customFormat="1" ht="13.2"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row>
    <row r="133" spans="1:49" s="32" customFormat="1" ht="13.2"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row>
    <row r="134" spans="1:49" s="32" customFormat="1" ht="13.2"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row>
    <row r="135" spans="1:49" s="32" customFormat="1" ht="13.2"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row>
    <row r="136" spans="1:49" s="32" customFormat="1" ht="13.2"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row>
    <row r="137" spans="1:49" s="32" customFormat="1" ht="13.2"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row>
    <row r="138" spans="1:49" s="32" customFormat="1" ht="13.2"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row>
    <row r="139" spans="1:49" s="32" customFormat="1" ht="13.2"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row>
    <row r="140" spans="1:49" s="32" customFormat="1" ht="13.2"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row>
    <row r="141" spans="1:49" s="32" customFormat="1" ht="13.2"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Rows="0"/>
  <mergeCells count="5">
    <mergeCell ref="A1:E1"/>
    <mergeCell ref="F1:K1"/>
    <mergeCell ref="J9:K9"/>
    <mergeCell ref="C8:E8"/>
    <mergeCell ref="A2:K2"/>
  </mergeCells>
  <conditionalFormatting sqref="A2">
    <cfRule type="containsText" dxfId="3"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
Sheet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98"/>
  <sheetViews>
    <sheetView showGridLines="0" showZeros="0" topLeftCell="A20" zoomScale="120" zoomScaleNormal="120" zoomScaleSheetLayoutView="75" workbookViewId="0">
      <selection activeCell="M12" sqref="M12:O12"/>
    </sheetView>
  </sheetViews>
  <sheetFormatPr defaultColWidth="4.6640625" defaultRowHeight="15" x14ac:dyDescent="0.25"/>
  <cols>
    <col min="1" max="1" width="13" style="9" customWidth="1"/>
    <col min="2" max="2" width="2.109375" style="9" customWidth="1"/>
    <col min="3" max="3" width="2.44140625" style="9" customWidth="1"/>
    <col min="4" max="4" width="3.5546875" style="9" customWidth="1"/>
    <col min="5" max="5" width="6.5546875" style="9" customWidth="1"/>
    <col min="6" max="6" width="10.33203125" style="9" customWidth="1"/>
    <col min="7" max="7" width="13" style="9" customWidth="1"/>
    <col min="8" max="8" width="5.109375" style="9" customWidth="1"/>
    <col min="9" max="9" width="3.33203125" style="9" customWidth="1"/>
    <col min="10" max="10" width="4.5546875" style="9" customWidth="1"/>
    <col min="11" max="11" width="3.6640625" style="9" customWidth="1"/>
    <col min="12" max="12" width="1.5546875" style="9" customWidth="1"/>
    <col min="13" max="13" width="2.44140625" style="9" customWidth="1"/>
    <col min="14" max="14" width="7.44140625" style="9" customWidth="1"/>
    <col min="15" max="15" width="7.5546875" style="9" customWidth="1"/>
    <col min="16" max="16" width="5.6640625" style="9" customWidth="1"/>
    <col min="17" max="17" width="11.109375" style="9" customWidth="1"/>
    <col min="18" max="18" width="4.6640625" style="69"/>
    <col min="19" max="19" width="4.6640625" style="69" customWidth="1"/>
    <col min="20" max="22" width="4.6640625" style="69"/>
    <col min="23" max="23" width="13.5546875" style="69" bestFit="1" customWidth="1"/>
    <col min="24" max="28" width="4.6640625" style="69"/>
    <col min="29" max="16384" width="4.6640625" style="9"/>
  </cols>
  <sheetData>
    <row r="1" spans="1:44" ht="21.6" customHeight="1" thickBot="1" x14ac:dyDescent="0.3">
      <c r="A1" s="604" t="s">
        <v>33</v>
      </c>
      <c r="B1" s="605"/>
      <c r="C1" s="605"/>
      <c r="D1" s="605"/>
      <c r="E1" s="605"/>
      <c r="F1" s="605"/>
      <c r="G1" s="605"/>
      <c r="H1" s="554" t="str">
        <f>'Staffing Plan'!K7</f>
        <v>Enter General Project Type HERE</v>
      </c>
      <c r="I1" s="554"/>
      <c r="J1" s="554"/>
      <c r="K1" s="554"/>
      <c r="L1" s="554"/>
      <c r="M1" s="554"/>
      <c r="N1" s="554"/>
      <c r="O1" s="554"/>
      <c r="P1" s="554"/>
      <c r="Q1" s="555"/>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row>
    <row r="2" spans="1:44" ht="9.9" customHeight="1" x14ac:dyDescent="0.25">
      <c r="A2" s="499">
        <f>IF('Staffing Plan'!W7="y","S U B C O N S U L T A N T   -   S U B C O N S U L T A N T   -   S U B C O N S U L T A N T   -   S U B C O N S U L T A N T   -   S U B C O N S U L T A N T",)</f>
        <v>0</v>
      </c>
      <c r="B2" s="499"/>
      <c r="C2" s="499"/>
      <c r="D2" s="499"/>
      <c r="E2" s="499"/>
      <c r="F2" s="499"/>
      <c r="G2" s="499"/>
      <c r="H2" s="499"/>
      <c r="I2" s="499"/>
      <c r="J2" s="499"/>
      <c r="K2" s="499"/>
      <c r="L2" s="499"/>
      <c r="M2" s="499"/>
      <c r="N2" s="499"/>
      <c r="O2" s="499"/>
      <c r="P2" s="499"/>
      <c r="Q2" s="499"/>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row>
    <row r="3" spans="1:44" s="13" customFormat="1" ht="15" customHeight="1" x14ac:dyDescent="0.25">
      <c r="B3" s="15"/>
      <c r="C3" s="11" t="str">
        <f>'Staffing Plan'!C9</f>
        <v xml:space="preserve">Project Name:  </v>
      </c>
      <c r="D3" s="172">
        <f>'Staffing Plan'!D9</f>
        <v>0</v>
      </c>
      <c r="E3" s="178"/>
      <c r="F3" s="410"/>
      <c r="G3" s="410"/>
      <c r="H3" s="410"/>
      <c r="I3" s="410"/>
      <c r="J3" s="26"/>
      <c r="M3" s="11"/>
      <c r="N3" s="11" t="s">
        <v>26</v>
      </c>
      <c r="O3" s="606">
        <f>'Staffing Plan'!R9</f>
        <v>0</v>
      </c>
      <c r="P3" s="606"/>
      <c r="Q3" s="34"/>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row>
    <row r="4" spans="1:44" s="13" customFormat="1" x14ac:dyDescent="0.25">
      <c r="B4" s="4"/>
      <c r="C4" s="11" t="str">
        <f>'Staffing Plan'!C10</f>
        <v xml:space="preserve">Consultant: </v>
      </c>
      <c r="D4" s="114">
        <f>'Staffing Plan'!D10</f>
        <v>0</v>
      </c>
      <c r="E4" s="176"/>
      <c r="F4" s="176"/>
      <c r="G4" s="176"/>
      <c r="H4" s="176"/>
      <c r="I4" s="176"/>
      <c r="L4" s="23"/>
      <c r="N4" s="11" t="s">
        <v>27</v>
      </c>
      <c r="O4" s="607">
        <f>'Staffing Plan'!R10</f>
        <v>0</v>
      </c>
      <c r="P4" s="607"/>
      <c r="Q4" s="28"/>
      <c r="R4" s="70"/>
      <c r="S4" s="95" t="s">
        <v>68</v>
      </c>
      <c r="T4" s="70"/>
      <c r="U4" s="70"/>
      <c r="V4" s="70"/>
      <c r="W4" s="70"/>
      <c r="X4" s="70"/>
      <c r="Y4" s="70"/>
      <c r="Z4" s="70"/>
      <c r="AA4" s="70"/>
      <c r="AB4" s="70"/>
      <c r="AC4" s="70"/>
      <c r="AD4" s="70"/>
      <c r="AE4" s="70"/>
      <c r="AF4" s="70"/>
      <c r="AG4" s="70"/>
      <c r="AH4" s="70"/>
      <c r="AI4" s="70"/>
      <c r="AJ4" s="70"/>
      <c r="AK4" s="70"/>
      <c r="AL4" s="70"/>
      <c r="AM4" s="70"/>
      <c r="AN4" s="70"/>
      <c r="AO4" s="70"/>
      <c r="AP4" s="70"/>
      <c r="AQ4" s="70"/>
      <c r="AR4" s="70"/>
    </row>
    <row r="5" spans="1:44" s="1" customFormat="1" x14ac:dyDescent="0.25">
      <c r="A5" s="13"/>
      <c r="B5" s="24"/>
      <c r="C5" s="11" t="str">
        <f>'Staffing Plan'!C11</f>
        <v xml:space="preserve">Consultant PM: </v>
      </c>
      <c r="D5" s="114">
        <f>'Staffing Plan'!D11</f>
        <v>0</v>
      </c>
      <c r="E5" s="175"/>
      <c r="F5" s="175"/>
      <c r="G5" s="175"/>
      <c r="H5" s="175"/>
      <c r="I5" s="175"/>
      <c r="J5" s="178"/>
      <c r="K5" s="179"/>
      <c r="L5" s="179"/>
      <c r="M5" s="179"/>
      <c r="N5" s="179"/>
      <c r="O5" s="180"/>
      <c r="P5" s="171"/>
      <c r="Q5" s="4"/>
      <c r="R5" s="71"/>
      <c r="S5" s="95" t="s">
        <v>69</v>
      </c>
      <c r="T5" s="71"/>
      <c r="U5" s="71"/>
      <c r="V5" s="71"/>
      <c r="W5" s="71"/>
      <c r="X5" s="71"/>
      <c r="Y5" s="71"/>
      <c r="Z5" s="71"/>
      <c r="AA5" s="71"/>
      <c r="AB5" s="71"/>
      <c r="AC5" s="71"/>
      <c r="AD5" s="71"/>
      <c r="AE5" s="71"/>
      <c r="AF5" s="71"/>
      <c r="AG5" s="71"/>
      <c r="AH5" s="71"/>
      <c r="AI5" s="71"/>
      <c r="AJ5" s="71"/>
      <c r="AK5" s="71"/>
      <c r="AL5" s="71"/>
      <c r="AM5" s="71"/>
      <c r="AN5" s="71"/>
      <c r="AO5" s="71"/>
      <c r="AP5" s="71"/>
      <c r="AQ5" s="71"/>
      <c r="AR5" s="71"/>
    </row>
    <row r="6" spans="1:44" s="1" customFormat="1" hidden="1" x14ac:dyDescent="0.25">
      <c r="A6" s="13"/>
      <c r="B6" s="24"/>
      <c r="C6" s="11" t="str">
        <f>'Staffing Plan'!C12</f>
        <v xml:space="preserve">LPA RC:  </v>
      </c>
      <c r="D6" s="114">
        <f>'Staffing Plan'!D12</f>
        <v>0</v>
      </c>
      <c r="E6" s="175"/>
      <c r="F6" s="175"/>
      <c r="G6" s="175"/>
      <c r="H6" s="175"/>
      <c r="I6" s="175"/>
      <c r="J6" s="175"/>
      <c r="K6" s="181"/>
      <c r="L6" s="181"/>
      <c r="M6" s="181"/>
      <c r="N6" s="181"/>
      <c r="O6" s="169"/>
      <c r="P6" s="123"/>
      <c r="Q6" s="4"/>
      <c r="R6" s="71"/>
      <c r="S6" s="95"/>
      <c r="T6" s="71"/>
      <c r="U6" s="71"/>
      <c r="V6" s="71"/>
      <c r="W6" s="71"/>
      <c r="X6" s="71"/>
      <c r="Y6" s="71"/>
      <c r="Z6" s="71"/>
      <c r="AA6" s="71"/>
      <c r="AB6" s="71"/>
      <c r="AC6" s="71"/>
      <c r="AD6" s="71"/>
      <c r="AE6" s="71"/>
      <c r="AF6" s="71"/>
      <c r="AG6" s="71"/>
      <c r="AH6" s="71"/>
      <c r="AI6" s="71"/>
      <c r="AJ6" s="71"/>
      <c r="AK6" s="71"/>
      <c r="AL6" s="71"/>
      <c r="AM6" s="71"/>
      <c r="AN6" s="71"/>
      <c r="AO6" s="71"/>
      <c r="AP6" s="71"/>
      <c r="AQ6" s="71"/>
      <c r="AR6" s="71"/>
    </row>
    <row r="7" spans="1:44" s="1" customFormat="1" x14ac:dyDescent="0.25">
      <c r="A7" s="13"/>
      <c r="B7" s="24"/>
      <c r="C7" s="11" t="str">
        <f>'Staffing Plan'!C13</f>
        <v xml:space="preserve">NDOT PC:  </v>
      </c>
      <c r="D7" s="114">
        <f>'Staffing Plan'!D13</f>
        <v>0</v>
      </c>
      <c r="E7" s="175"/>
      <c r="F7" s="175"/>
      <c r="G7" s="175"/>
      <c r="H7" s="175"/>
      <c r="I7" s="175"/>
      <c r="J7" s="175"/>
      <c r="K7" s="181"/>
      <c r="L7" s="181"/>
      <c r="M7" s="181"/>
      <c r="N7" s="181"/>
      <c r="O7" s="169"/>
      <c r="P7" s="123"/>
      <c r="Q7" s="4"/>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row>
    <row r="8" spans="1:44" s="1" customFormat="1" x14ac:dyDescent="0.25">
      <c r="A8" s="13"/>
      <c r="B8" s="24"/>
      <c r="C8" s="11" t="str">
        <f>'Staffing Plan'!C14</f>
        <v xml:space="preserve">Date:  </v>
      </c>
      <c r="D8" s="556">
        <f>'Staffing Plan'!D14</f>
        <v>0</v>
      </c>
      <c r="E8" s="556"/>
      <c r="F8" s="556"/>
      <c r="G8" s="556"/>
      <c r="H8" s="177"/>
      <c r="I8" s="177"/>
      <c r="J8" s="177"/>
      <c r="K8" s="177"/>
      <c r="L8" s="177"/>
      <c r="M8" s="177"/>
      <c r="N8" s="177"/>
      <c r="O8" s="182"/>
      <c r="P8" s="123"/>
      <c r="Q8" s="4"/>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row>
    <row r="9" spans="1:44" ht="9" customHeight="1" thickBot="1" x14ac:dyDescent="0.3">
      <c r="P9" s="527"/>
      <c r="Q9" s="527"/>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row>
    <row r="10" spans="1:44" s="33" customFormat="1" ht="15" customHeight="1" thickBot="1" x14ac:dyDescent="0.3">
      <c r="A10" s="565" t="s">
        <v>104</v>
      </c>
      <c r="B10" s="566"/>
      <c r="C10" s="566"/>
      <c r="D10" s="566"/>
      <c r="E10" s="566"/>
      <c r="F10" s="566"/>
      <c r="G10" s="566"/>
      <c r="H10" s="55"/>
      <c r="I10" s="55"/>
      <c r="J10" s="55"/>
      <c r="K10" s="55"/>
      <c r="L10" s="55"/>
      <c r="M10" s="55"/>
      <c r="N10" s="56"/>
      <c r="O10" s="89"/>
      <c r="P10" s="584"/>
      <c r="Q10" s="594"/>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row>
    <row r="11" spans="1:44" s="33" customFormat="1" ht="15" customHeight="1" x14ac:dyDescent="0.25">
      <c r="A11" s="632" t="str">
        <f>'Staffing Plan'!C16</f>
        <v>Classification</v>
      </c>
      <c r="B11" s="633"/>
      <c r="C11" s="633"/>
      <c r="D11" s="633"/>
      <c r="E11" s="633"/>
      <c r="F11" s="633"/>
      <c r="G11" s="633"/>
      <c r="H11" s="67"/>
      <c r="I11" s="638" t="s">
        <v>3</v>
      </c>
      <c r="J11" s="636"/>
      <c r="K11" s="636"/>
      <c r="L11" s="637"/>
      <c r="M11" s="636" t="s">
        <v>108</v>
      </c>
      <c r="N11" s="636"/>
      <c r="O11" s="637"/>
      <c r="P11" s="634" t="s">
        <v>1</v>
      </c>
      <c r="Q11" s="635"/>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row>
    <row r="12" spans="1:44" s="37" customFormat="1" ht="15" customHeight="1" x14ac:dyDescent="0.25">
      <c r="A12" s="68" t="str">
        <f>'Staffing Plan'!C17</f>
        <v>Principal</v>
      </c>
      <c r="B12" s="39"/>
      <c r="C12" s="39"/>
      <c r="D12" s="39"/>
      <c r="E12" s="39"/>
      <c r="F12" s="39"/>
      <c r="G12" s="39"/>
      <c r="H12" s="39"/>
      <c r="I12" s="608">
        <f>'Est. of Hours'!$G$517</f>
        <v>0</v>
      </c>
      <c r="J12" s="609"/>
      <c r="K12" s="609"/>
      <c r="L12" s="610"/>
      <c r="M12" s="613">
        <f>'SRC Rates'!F25</f>
        <v>0</v>
      </c>
      <c r="N12" s="614"/>
      <c r="O12" s="615"/>
      <c r="P12" s="611">
        <f>I12*M12</f>
        <v>0</v>
      </c>
      <c r="Q12" s="612"/>
      <c r="R12" s="72"/>
      <c r="S12" s="9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row>
    <row r="13" spans="1:44" s="37" customFormat="1" ht="15" customHeight="1" x14ac:dyDescent="0.25">
      <c r="A13" s="68" t="str">
        <f>'Staffing Plan'!C18</f>
        <v>Program Manager</v>
      </c>
      <c r="B13" s="66"/>
      <c r="C13" s="66"/>
      <c r="D13" s="66"/>
      <c r="E13" s="39"/>
      <c r="F13" s="39"/>
      <c r="G13" s="39"/>
      <c r="H13" s="39"/>
      <c r="I13" s="608">
        <f>'Est. of Hours'!$H$517</f>
        <v>0</v>
      </c>
      <c r="J13" s="609"/>
      <c r="K13" s="609"/>
      <c r="L13" s="610"/>
      <c r="M13" s="613">
        <f>'SRC Rates'!F31</f>
        <v>0</v>
      </c>
      <c r="N13" s="614"/>
      <c r="O13" s="615"/>
      <c r="P13" s="611">
        <f t="shared" ref="P13:P19" si="0">I13*M13</f>
        <v>0</v>
      </c>
      <c r="Q13" s="612"/>
      <c r="R13" s="72"/>
      <c r="S13" s="9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row>
    <row r="14" spans="1:44" s="37" customFormat="1" ht="15" customHeight="1" x14ac:dyDescent="0.25">
      <c r="A14" s="68" t="str">
        <f>'Staffing Plan'!C19</f>
        <v>Sr. Engineer</v>
      </c>
      <c r="B14" s="59"/>
      <c r="C14" s="59"/>
      <c r="D14" s="66"/>
      <c r="E14" s="66"/>
      <c r="F14" s="66"/>
      <c r="G14" s="59"/>
      <c r="H14" s="59"/>
      <c r="I14" s="608">
        <f>'Est. of Hours'!$I$517</f>
        <v>0</v>
      </c>
      <c r="J14" s="609"/>
      <c r="K14" s="609"/>
      <c r="L14" s="610"/>
      <c r="M14" s="613">
        <f>'SRC Rates'!F45</f>
        <v>0</v>
      </c>
      <c r="N14" s="614"/>
      <c r="O14" s="615"/>
      <c r="P14" s="611">
        <f t="shared" si="0"/>
        <v>0</v>
      </c>
      <c r="Q14" s="612"/>
      <c r="R14" s="72"/>
      <c r="S14" s="9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row>
    <row r="15" spans="1:44" s="37" customFormat="1" ht="15" customHeight="1" x14ac:dyDescent="0.25">
      <c r="A15" s="68" t="str">
        <f>'Staffing Plan'!C20</f>
        <v>Engineer</v>
      </c>
      <c r="B15" s="39"/>
      <c r="C15" s="39"/>
      <c r="D15" s="39"/>
      <c r="E15" s="39"/>
      <c r="F15" s="39"/>
      <c r="G15" s="39"/>
      <c r="H15" s="39"/>
      <c r="I15" s="608">
        <f>'Est. of Hours'!$J$517</f>
        <v>0</v>
      </c>
      <c r="J15" s="609"/>
      <c r="K15" s="609"/>
      <c r="L15" s="610"/>
      <c r="M15" s="613">
        <f>'SRC Rates'!F59</f>
        <v>0</v>
      </c>
      <c r="N15" s="614"/>
      <c r="O15" s="615"/>
      <c r="P15" s="611">
        <f t="shared" si="0"/>
        <v>0</v>
      </c>
      <c r="Q15" s="612"/>
      <c r="R15" s="72"/>
      <c r="S15" s="9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row>
    <row r="16" spans="1:44" s="37" customFormat="1" ht="15" customHeight="1" x14ac:dyDescent="0.25">
      <c r="A16" s="68" t="str">
        <f>'Staffing Plan'!C21</f>
        <v>Sr. Designer</v>
      </c>
      <c r="B16" s="66"/>
      <c r="C16" s="66"/>
      <c r="D16" s="66"/>
      <c r="E16" s="39"/>
      <c r="F16" s="39"/>
      <c r="G16" s="39"/>
      <c r="H16" s="39"/>
      <c r="I16" s="608">
        <f>'Est. of Hours'!$K$517</f>
        <v>0</v>
      </c>
      <c r="J16" s="609"/>
      <c r="K16" s="609"/>
      <c r="L16" s="610"/>
      <c r="M16" s="613">
        <f>'SRC Rates'!F73</f>
        <v>0</v>
      </c>
      <c r="N16" s="614"/>
      <c r="O16" s="615"/>
      <c r="P16" s="611">
        <f t="shared" si="0"/>
        <v>0</v>
      </c>
      <c r="Q16" s="612"/>
      <c r="R16" s="72"/>
      <c r="S16" s="9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row>
    <row r="17" spans="1:44" s="37" customFormat="1" ht="15" customHeight="1" x14ac:dyDescent="0.25">
      <c r="A17" s="68" t="str">
        <f>'Staffing Plan'!K17</f>
        <v>Designer</v>
      </c>
      <c r="B17" s="66"/>
      <c r="C17" s="66"/>
      <c r="D17" s="66"/>
      <c r="E17" s="39"/>
      <c r="F17" s="39"/>
      <c r="G17" s="39"/>
      <c r="H17" s="39"/>
      <c r="I17" s="608">
        <f>'Est. of Hours'!$L$517</f>
        <v>0</v>
      </c>
      <c r="J17" s="609"/>
      <c r="K17" s="609"/>
      <c r="L17" s="610"/>
      <c r="M17" s="613">
        <f>'SRC Rates'!F87</f>
        <v>0</v>
      </c>
      <c r="N17" s="614"/>
      <c r="O17" s="615"/>
      <c r="P17" s="611">
        <f t="shared" si="0"/>
        <v>0</v>
      </c>
      <c r="Q17" s="612"/>
      <c r="R17" s="72"/>
      <c r="S17" s="9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row>
    <row r="18" spans="1:44" s="37" customFormat="1" ht="15" customHeight="1" x14ac:dyDescent="0.25">
      <c r="A18" s="68" t="str">
        <f>'Staffing Plan'!K18</f>
        <v>Technician</v>
      </c>
      <c r="B18" s="66"/>
      <c r="C18" s="66"/>
      <c r="D18" s="66"/>
      <c r="E18" s="39"/>
      <c r="F18" s="39"/>
      <c r="G18" s="39"/>
      <c r="H18" s="39"/>
      <c r="I18" s="608">
        <f>'Est. of Hours'!$M$517</f>
        <v>0</v>
      </c>
      <c r="J18" s="609"/>
      <c r="K18" s="609"/>
      <c r="L18" s="610"/>
      <c r="M18" s="613">
        <f>'SRC Rates'!F101</f>
        <v>0</v>
      </c>
      <c r="N18" s="614"/>
      <c r="O18" s="615"/>
      <c r="P18" s="611">
        <f t="shared" si="0"/>
        <v>0</v>
      </c>
      <c r="Q18" s="612"/>
      <c r="R18" s="72"/>
      <c r="S18" s="9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row>
    <row r="19" spans="1:44" s="37" customFormat="1" ht="15" customHeight="1" x14ac:dyDescent="0.25">
      <c r="A19" s="68" t="str">
        <f>'Staffing Plan'!K19</f>
        <v>Administrative</v>
      </c>
      <c r="B19" s="59"/>
      <c r="C19" s="59"/>
      <c r="D19" s="66"/>
      <c r="E19" s="66"/>
      <c r="F19" s="66"/>
      <c r="G19" s="59"/>
      <c r="H19" s="59"/>
      <c r="I19" s="608">
        <f>'Est. of Hours'!$N$517</f>
        <v>0</v>
      </c>
      <c r="J19" s="609"/>
      <c r="K19" s="609"/>
      <c r="L19" s="610"/>
      <c r="M19" s="613">
        <f>'SRC Rates'!F115</f>
        <v>0</v>
      </c>
      <c r="N19" s="614"/>
      <c r="O19" s="615"/>
      <c r="P19" s="611">
        <f t="shared" si="0"/>
        <v>0</v>
      </c>
      <c r="Q19" s="612"/>
      <c r="R19" s="72"/>
      <c r="S19" s="9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row>
    <row r="20" spans="1:44" s="37" customFormat="1" ht="15" customHeight="1" x14ac:dyDescent="0.25">
      <c r="A20" s="68" t="str">
        <f>'Staffing Plan'!K20</f>
        <v>User Defined 1</v>
      </c>
      <c r="B20" s="59"/>
      <c r="C20" s="59"/>
      <c r="D20" s="66"/>
      <c r="E20" s="66"/>
      <c r="F20" s="66"/>
      <c r="G20" s="59"/>
      <c r="H20" s="59"/>
      <c r="I20" s="608">
        <f>'Est. of Hours'!$O$517</f>
        <v>0</v>
      </c>
      <c r="J20" s="609"/>
      <c r="K20" s="609"/>
      <c r="L20" s="610"/>
      <c r="M20" s="613">
        <f>'SRC Rates'!F129</f>
        <v>0</v>
      </c>
      <c r="N20" s="614"/>
      <c r="O20" s="615"/>
      <c r="P20" s="611">
        <f t="shared" ref="P20" si="1">I20*M20</f>
        <v>0</v>
      </c>
      <c r="Q20" s="612"/>
      <c r="R20" s="72"/>
      <c r="S20" s="9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row>
    <row r="21" spans="1:44" s="37" customFormat="1" ht="15" customHeight="1" x14ac:dyDescent="0.25">
      <c r="A21" s="68" t="str">
        <f>'Staffing Plan'!K21</f>
        <v>User Defined 2</v>
      </c>
      <c r="B21" s="59"/>
      <c r="C21" s="59"/>
      <c r="D21" s="59"/>
      <c r="E21" s="59"/>
      <c r="F21" s="59"/>
      <c r="G21" s="59"/>
      <c r="H21" s="59"/>
      <c r="I21" s="608">
        <f>'Est. of Hours'!$P$517</f>
        <v>0</v>
      </c>
      <c r="J21" s="609"/>
      <c r="K21" s="609"/>
      <c r="L21" s="610"/>
      <c r="M21" s="613">
        <f>'SRC Rates'!F143</f>
        <v>0</v>
      </c>
      <c r="N21" s="614"/>
      <c r="O21" s="615"/>
      <c r="P21" s="611">
        <f t="shared" ref="P21" si="2">I21*M21</f>
        <v>0</v>
      </c>
      <c r="Q21" s="612"/>
      <c r="R21" s="72"/>
      <c r="S21" s="9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row>
    <row r="22" spans="1:44" s="37" customFormat="1" ht="15" hidden="1" customHeight="1" x14ac:dyDescent="0.25">
      <c r="A22" s="68"/>
      <c r="B22" s="59"/>
      <c r="C22" s="59"/>
      <c r="D22" s="59"/>
      <c r="E22" s="59"/>
      <c r="F22" s="59"/>
      <c r="G22" s="59"/>
      <c r="H22" s="59"/>
      <c r="I22" s="626"/>
      <c r="J22" s="627"/>
      <c r="K22" s="627"/>
      <c r="L22" s="628"/>
      <c r="M22" s="613"/>
      <c r="N22" s="614"/>
      <c r="O22" s="615"/>
      <c r="P22" s="629"/>
      <c r="Q22" s="630"/>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row>
    <row r="23" spans="1:44" s="37" customFormat="1" ht="15" customHeight="1" thickBot="1" x14ac:dyDescent="0.3">
      <c r="A23" s="48"/>
      <c r="B23" s="49"/>
      <c r="C23" s="49"/>
      <c r="D23" s="443"/>
      <c r="E23" s="445"/>
      <c r="F23" s="443">
        <f>IF(I23=0,,"Ave. SRC Rate/Hour =")</f>
        <v>0</v>
      </c>
      <c r="G23" s="444">
        <f>IF(I23=0,,P23/I23)</f>
        <v>0</v>
      </c>
      <c r="H23" s="49"/>
      <c r="I23" s="631">
        <f>ROUND(SUM(I12:I22),2)</f>
        <v>0</v>
      </c>
      <c r="J23" s="631"/>
      <c r="K23" s="631"/>
      <c r="L23" s="631"/>
      <c r="M23" s="50"/>
      <c r="N23" s="49"/>
      <c r="O23" s="88" t="s">
        <v>35</v>
      </c>
      <c r="P23" s="618">
        <f>ROUND(SUM(P12:P22),2)</f>
        <v>0</v>
      </c>
      <c r="Q23" s="619"/>
      <c r="R23" s="72"/>
      <c r="S23" s="9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row>
    <row r="24" spans="1:44" s="37" customFormat="1" ht="9.9" customHeight="1" thickBot="1" x14ac:dyDescent="0.3">
      <c r="A24" s="75"/>
      <c r="B24" s="75"/>
      <c r="C24" s="75"/>
      <c r="D24" s="75"/>
      <c r="E24" s="75"/>
      <c r="F24" s="75"/>
      <c r="G24" s="75"/>
      <c r="H24" s="75"/>
      <c r="I24" s="75"/>
      <c r="J24" s="75"/>
      <c r="K24" s="75"/>
      <c r="L24" s="75"/>
      <c r="M24" s="76"/>
      <c r="N24" s="75"/>
      <c r="O24" s="75"/>
      <c r="P24" s="77"/>
      <c r="Q24" s="77"/>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row>
    <row r="25" spans="1:44" s="33" customFormat="1" ht="15" customHeight="1" x14ac:dyDescent="0.25">
      <c r="A25" s="565" t="s">
        <v>46</v>
      </c>
      <c r="B25" s="566"/>
      <c r="C25" s="566"/>
      <c r="D25" s="566"/>
      <c r="E25" s="566"/>
      <c r="F25" s="566"/>
      <c r="G25" s="566"/>
      <c r="H25" s="55"/>
      <c r="I25" s="55"/>
      <c r="J25" s="55"/>
      <c r="K25" s="55"/>
      <c r="L25" s="55"/>
      <c r="M25" s="55"/>
      <c r="N25" s="56"/>
      <c r="O25" s="57"/>
      <c r="P25" s="584" t="s">
        <v>1</v>
      </c>
      <c r="Q25" s="594"/>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row>
    <row r="26" spans="1:44" s="37" customFormat="1" ht="15" customHeight="1" x14ac:dyDescent="0.25">
      <c r="A26" s="68" t="str">
        <f>PROPER('Direct Expenses'!A10)</f>
        <v>Subconsultants:</v>
      </c>
      <c r="B26" s="79"/>
      <c r="C26" s="79"/>
      <c r="D26" s="79"/>
      <c r="E26" s="79"/>
      <c r="F26" s="79"/>
      <c r="G26" s="79"/>
      <c r="H26" s="79"/>
      <c r="I26" s="79"/>
      <c r="J26" s="79"/>
      <c r="K26" s="79"/>
      <c r="L26" s="79"/>
      <c r="M26" s="79"/>
      <c r="N26" s="79"/>
      <c r="O26" s="83"/>
      <c r="P26" s="611">
        <f>'Direct Expenses'!P17</f>
        <v>0</v>
      </c>
      <c r="Q26" s="612"/>
      <c r="R26" s="72"/>
      <c r="S26" s="72"/>
      <c r="T26" s="72"/>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row>
    <row r="27" spans="1:44" s="37" customFormat="1" ht="15" customHeight="1" x14ac:dyDescent="0.25">
      <c r="A27" s="68" t="str">
        <f>PROPER('Direct Expenses'!A18)</f>
        <v>Printing And Reproduction:</v>
      </c>
      <c r="B27" s="80"/>
      <c r="C27" s="80"/>
      <c r="D27" s="80"/>
      <c r="E27" s="81"/>
      <c r="F27" s="81"/>
      <c r="G27" s="81"/>
      <c r="H27" s="81"/>
      <c r="I27" s="81"/>
      <c r="J27" s="81"/>
      <c r="K27" s="81"/>
      <c r="L27" s="81"/>
      <c r="M27" s="81"/>
      <c r="N27" s="79"/>
      <c r="O27" s="83"/>
      <c r="P27" s="611">
        <f>'Direct Expenses'!P29</f>
        <v>0</v>
      </c>
      <c r="Q27" s="612"/>
      <c r="R27" s="72"/>
      <c r="S27" s="72"/>
      <c r="T27" s="72"/>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row>
    <row r="28" spans="1:44" s="37" customFormat="1" ht="15" customHeight="1" x14ac:dyDescent="0.25">
      <c r="A28" s="68" t="str">
        <f>PROPER('Direct Expenses'!A30)</f>
        <v>Mileage/Travel:</v>
      </c>
      <c r="B28" s="81"/>
      <c r="C28" s="81"/>
      <c r="D28" s="80"/>
      <c r="E28" s="80"/>
      <c r="F28" s="80"/>
      <c r="G28" s="81"/>
      <c r="H28" s="81"/>
      <c r="I28" s="81"/>
      <c r="J28" s="81"/>
      <c r="K28" s="81"/>
      <c r="L28" s="81"/>
      <c r="M28" s="81"/>
      <c r="N28" s="79"/>
      <c r="O28" s="83"/>
      <c r="P28" s="611">
        <f>'Direct Expenses'!P43</f>
        <v>0</v>
      </c>
      <c r="Q28" s="612"/>
      <c r="R28" s="72"/>
      <c r="S28" s="72"/>
      <c r="T28" s="72"/>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row>
    <row r="29" spans="1:44" s="37" customFormat="1" ht="15" customHeight="1" x14ac:dyDescent="0.25">
      <c r="A29" s="68" t="str">
        <f>PROPER('Direct Expenses'!A44)</f>
        <v>Lodging/Meals:</v>
      </c>
      <c r="B29" s="79"/>
      <c r="C29" s="79"/>
      <c r="D29" s="79"/>
      <c r="E29" s="79"/>
      <c r="F29" s="79"/>
      <c r="G29" s="79"/>
      <c r="H29" s="79"/>
      <c r="I29" s="79"/>
      <c r="J29" s="79"/>
      <c r="K29" s="79"/>
      <c r="L29" s="79"/>
      <c r="M29" s="79"/>
      <c r="N29" s="79"/>
      <c r="O29" s="83"/>
      <c r="P29" s="611">
        <f>'Direct Expenses'!P59</f>
        <v>0</v>
      </c>
      <c r="Q29" s="612"/>
      <c r="R29" s="72"/>
      <c r="S29" s="72"/>
      <c r="T29" s="72"/>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row>
    <row r="30" spans="1:44" s="37" customFormat="1" ht="15" customHeight="1" x14ac:dyDescent="0.25">
      <c r="A30" s="68" t="str">
        <f>PROPER('Direct Expenses'!A60)</f>
        <v>Other Miscellaneous Costs:</v>
      </c>
      <c r="B30" s="79"/>
      <c r="C30" s="79"/>
      <c r="D30" s="79"/>
      <c r="E30" s="79"/>
      <c r="F30" s="79"/>
      <c r="G30" s="79"/>
      <c r="H30" s="79"/>
      <c r="I30" s="79"/>
      <c r="J30" s="79"/>
      <c r="K30" s="79"/>
      <c r="L30" s="79"/>
      <c r="M30" s="79"/>
      <c r="N30" s="79"/>
      <c r="O30" s="83"/>
      <c r="P30" s="611">
        <f>'Direct Expenses'!P71</f>
        <v>0</v>
      </c>
      <c r="Q30" s="612"/>
      <c r="R30" s="72"/>
      <c r="S30" s="72"/>
      <c r="T30" s="72"/>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row>
    <row r="31" spans="1:44" s="37" customFormat="1" ht="15" hidden="1" customHeight="1" x14ac:dyDescent="0.25">
      <c r="A31" s="68"/>
      <c r="B31" s="79"/>
      <c r="C31" s="79"/>
      <c r="D31" s="79"/>
      <c r="E31" s="79"/>
      <c r="F31" s="79"/>
      <c r="G31" s="79"/>
      <c r="H31" s="79"/>
      <c r="I31" s="79"/>
      <c r="J31" s="79"/>
      <c r="K31" s="79"/>
      <c r="L31" s="79"/>
      <c r="M31" s="79"/>
      <c r="N31" s="87"/>
      <c r="O31" s="90"/>
      <c r="P31" s="611"/>
      <c r="Q31" s="612"/>
      <c r="R31" s="72"/>
      <c r="S31" s="72"/>
      <c r="T31" s="72"/>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row>
    <row r="32" spans="1:44" s="37" customFormat="1" ht="15" customHeight="1" thickBot="1" x14ac:dyDescent="0.3">
      <c r="A32" s="48"/>
      <c r="B32" s="52"/>
      <c r="C32" s="52"/>
      <c r="D32" s="52"/>
      <c r="E32" s="52"/>
      <c r="F32" s="52"/>
      <c r="G32" s="52"/>
      <c r="H32" s="52"/>
      <c r="I32" s="52"/>
      <c r="J32" s="52"/>
      <c r="K32" s="52"/>
      <c r="L32" s="52"/>
      <c r="M32" s="53"/>
      <c r="N32" s="49"/>
      <c r="O32" s="88" t="s">
        <v>35</v>
      </c>
      <c r="P32" s="618">
        <f>ROUND(SUM(P26:P31),2)</f>
        <v>0</v>
      </c>
      <c r="Q32" s="619"/>
      <c r="R32" s="72"/>
      <c r="S32" s="72"/>
      <c r="T32" s="72"/>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row>
    <row r="33" spans="1:44" s="37" customFormat="1" ht="9.9" customHeight="1" thickBot="1" x14ac:dyDescent="0.3">
      <c r="A33" s="75"/>
      <c r="B33" s="75"/>
      <c r="C33" s="75"/>
      <c r="D33" s="75"/>
      <c r="E33" s="75"/>
      <c r="F33" s="75"/>
      <c r="G33" s="75"/>
      <c r="H33" s="75"/>
      <c r="I33" s="75"/>
      <c r="J33" s="75"/>
      <c r="K33" s="75"/>
      <c r="L33" s="75"/>
      <c r="M33" s="76"/>
      <c r="N33" s="75"/>
      <c r="O33" s="75"/>
      <c r="P33" s="78"/>
      <c r="Q33" s="78"/>
      <c r="R33" s="72"/>
      <c r="S33" s="72"/>
      <c r="T33" s="72"/>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1:44" s="33" customFormat="1" ht="15" customHeight="1" x14ac:dyDescent="0.25">
      <c r="A34" s="565" t="s">
        <v>47</v>
      </c>
      <c r="B34" s="566"/>
      <c r="C34" s="566"/>
      <c r="D34" s="566"/>
      <c r="E34" s="566"/>
      <c r="F34" s="566"/>
      <c r="G34" s="566"/>
      <c r="H34" s="55"/>
      <c r="I34" s="55"/>
      <c r="J34" s="55"/>
      <c r="K34" s="55"/>
      <c r="L34" s="55"/>
      <c r="M34" s="55"/>
      <c r="N34" s="56"/>
      <c r="O34" s="57"/>
      <c r="P34" s="584" t="s">
        <v>1</v>
      </c>
      <c r="Q34" s="594"/>
      <c r="R34" s="72"/>
      <c r="S34" s="72"/>
      <c r="T34" s="72"/>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row>
    <row r="35" spans="1:44" s="37" customFormat="1" ht="15" customHeight="1" x14ac:dyDescent="0.25">
      <c r="A35" s="68" t="s">
        <v>105</v>
      </c>
      <c r="B35" s="79"/>
      <c r="C35" s="79"/>
      <c r="D35" s="79"/>
      <c r="E35" s="79"/>
      <c r="F35" s="79"/>
      <c r="G35" s="79"/>
      <c r="H35" s="79"/>
      <c r="I35" s="79"/>
      <c r="J35" s="79"/>
      <c r="K35" s="79"/>
      <c r="L35" s="79"/>
      <c r="M35" s="79"/>
      <c r="N35" s="79"/>
      <c r="O35" s="83"/>
      <c r="P35" s="611">
        <f>P23</f>
        <v>0</v>
      </c>
      <c r="Q35" s="612"/>
      <c r="R35" s="72"/>
      <c r="S35" s="72"/>
      <c r="T35" s="72"/>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row>
    <row r="36" spans="1:44" s="37" customFormat="1" ht="15" hidden="1" customHeight="1" x14ac:dyDescent="0.25">
      <c r="A36" s="68"/>
      <c r="B36" s="620"/>
      <c r="C36" s="620"/>
      <c r="D36" s="620"/>
      <c r="E36" s="79"/>
      <c r="F36" s="79"/>
      <c r="G36" s="79"/>
      <c r="H36" s="79"/>
      <c r="I36" s="79"/>
      <c r="J36" s="79"/>
      <c r="K36" s="79"/>
      <c r="L36" s="79"/>
      <c r="M36" s="79"/>
      <c r="N36" s="79"/>
      <c r="O36" s="83"/>
      <c r="P36" s="611"/>
      <c r="Q36" s="612"/>
      <c r="R36" s="72"/>
      <c r="S36" s="72"/>
      <c r="T36" s="72"/>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row>
    <row r="37" spans="1:44" s="37" customFormat="1" ht="15" hidden="1" customHeight="1" x14ac:dyDescent="0.25">
      <c r="A37" s="82"/>
      <c r="B37" s="79"/>
      <c r="C37" s="79"/>
      <c r="D37" s="80"/>
      <c r="E37" s="625"/>
      <c r="F37" s="625"/>
      <c r="G37" s="86"/>
      <c r="H37" s="624"/>
      <c r="I37" s="624"/>
      <c r="J37" s="624"/>
      <c r="K37" s="79"/>
      <c r="L37" s="79"/>
      <c r="M37" s="79"/>
      <c r="N37" s="79"/>
      <c r="O37" s="83"/>
      <c r="P37" s="611"/>
      <c r="Q37" s="612"/>
      <c r="R37" s="72"/>
      <c r="S37" s="72"/>
      <c r="T37" s="72"/>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row>
    <row r="38" spans="1:44" s="37" customFormat="1" ht="15" hidden="1" customHeight="1" x14ac:dyDescent="0.25">
      <c r="A38" s="82"/>
      <c r="B38" s="79"/>
      <c r="C38" s="79"/>
      <c r="D38" s="80"/>
      <c r="E38" s="623"/>
      <c r="F38" s="623"/>
      <c r="G38" s="86"/>
      <c r="H38" s="624"/>
      <c r="I38" s="624"/>
      <c r="J38" s="624"/>
      <c r="K38" s="79"/>
      <c r="L38" s="79"/>
      <c r="M38" s="79"/>
      <c r="N38" s="79"/>
      <c r="O38" s="83"/>
      <c r="P38" s="611"/>
      <c r="Q38" s="612"/>
      <c r="R38" s="72"/>
      <c r="S38" s="72"/>
      <c r="T38" s="72"/>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row>
    <row r="39" spans="1:44" s="37" customFormat="1" ht="15" customHeight="1" x14ac:dyDescent="0.25">
      <c r="A39" s="82" t="s">
        <v>4</v>
      </c>
      <c r="B39" s="79"/>
      <c r="C39" s="79"/>
      <c r="D39" s="79"/>
      <c r="E39" s="79"/>
      <c r="G39" s="442"/>
      <c r="H39" s="79"/>
      <c r="I39" s="79"/>
      <c r="J39" s="79"/>
      <c r="K39" s="79"/>
      <c r="L39" s="79"/>
      <c r="M39" s="79"/>
      <c r="N39" s="79"/>
      <c r="O39" s="83"/>
      <c r="P39" s="611">
        <f>P32</f>
        <v>0</v>
      </c>
      <c r="Q39" s="612"/>
      <c r="R39" s="72"/>
      <c r="S39" s="72"/>
      <c r="T39" s="72"/>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row>
    <row r="40" spans="1:44" s="37" customFormat="1" ht="15" hidden="1" customHeight="1" x14ac:dyDescent="0.25">
      <c r="A40" s="82"/>
      <c r="B40" s="79"/>
      <c r="C40" s="79"/>
      <c r="D40" s="79"/>
      <c r="E40" s="79"/>
      <c r="F40" s="79"/>
      <c r="G40" s="79"/>
      <c r="H40" s="79"/>
      <c r="I40" s="79"/>
      <c r="J40" s="79"/>
      <c r="K40" s="79"/>
      <c r="L40" s="79"/>
      <c r="M40" s="79"/>
      <c r="N40" s="79"/>
      <c r="O40" s="83"/>
      <c r="P40" s="611"/>
      <c r="Q40" s="612"/>
      <c r="R40" s="72"/>
      <c r="S40" s="72"/>
      <c r="T40" s="72"/>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row>
    <row r="41" spans="1:44" s="37" customFormat="1" ht="15" customHeight="1" thickBot="1" x14ac:dyDescent="0.3">
      <c r="A41" s="82"/>
      <c r="B41" s="79"/>
      <c r="C41" s="79"/>
      <c r="D41" s="79"/>
      <c r="E41" s="79"/>
      <c r="F41" s="79"/>
      <c r="G41" s="79"/>
      <c r="H41" s="79"/>
      <c r="I41" s="79"/>
      <c r="J41" s="79"/>
      <c r="K41" s="79"/>
      <c r="L41" s="79"/>
      <c r="M41" s="79"/>
      <c r="N41" s="79"/>
      <c r="O41" s="83"/>
      <c r="P41" s="621"/>
      <c r="Q41" s="622"/>
      <c r="R41" s="72"/>
      <c r="S41" s="72"/>
      <c r="T41" s="72"/>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row>
    <row r="42" spans="1:44" s="33" customFormat="1" ht="22.5" customHeight="1" thickBot="1" x14ac:dyDescent="0.3">
      <c r="A42" s="84"/>
      <c r="B42" s="85"/>
      <c r="C42" s="85"/>
      <c r="D42" s="85"/>
      <c r="E42" s="85"/>
      <c r="F42" s="85"/>
      <c r="G42" s="85"/>
      <c r="H42" s="85"/>
      <c r="I42" s="85"/>
      <c r="J42" s="85"/>
      <c r="K42" s="85"/>
      <c r="L42" s="85"/>
      <c r="M42" s="85"/>
      <c r="N42" s="85"/>
      <c r="O42" s="91" t="str">
        <f>IF('Staffing Plan'!W7="y","SUBCONSULTANT TOTAL COST","TOTAL COST")</f>
        <v>TOTAL COST</v>
      </c>
      <c r="P42" s="616">
        <f>P35+P39</f>
        <v>0</v>
      </c>
      <c r="Q42" s="617"/>
      <c r="R42" s="72"/>
      <c r="S42" s="72"/>
      <c r="T42" s="72"/>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1:44" s="58" customFormat="1" ht="9.9" customHeight="1" x14ac:dyDescent="0.25">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row>
    <row r="44" spans="1:44" s="33" customFormat="1" ht="15" hidden="1" customHeight="1" x14ac:dyDescent="0.3">
      <c r="A44" s="565" t="s">
        <v>49</v>
      </c>
      <c r="B44" s="566"/>
      <c r="C44" s="566"/>
      <c r="D44" s="566"/>
      <c r="E44" s="566"/>
      <c r="F44" s="566"/>
      <c r="G44" s="647" t="s">
        <v>48</v>
      </c>
      <c r="H44" s="647"/>
      <c r="I44" s="643"/>
      <c r="J44" s="643"/>
      <c r="K44" s="643"/>
      <c r="L44" s="643"/>
      <c r="M44" s="643"/>
      <c r="N44" s="643"/>
      <c r="O44" s="644"/>
      <c r="P44" s="583" t="s">
        <v>1</v>
      </c>
      <c r="Q44" s="594"/>
      <c r="R44" s="72"/>
      <c r="S44" s="94"/>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row>
    <row r="45" spans="1:44" s="37" customFormat="1" ht="15" hidden="1" customHeight="1" x14ac:dyDescent="0.3">
      <c r="A45" s="40" t="str">
        <f>'Est. of Hours'!A12</f>
        <v>I.  User Defined Task 1</v>
      </c>
      <c r="B45" s="39"/>
      <c r="C45" s="39"/>
      <c r="D45" s="39"/>
      <c r="E45" s="39"/>
      <c r="F45" s="39"/>
      <c r="G45" s="648">
        <f>'Est. of Hours'!V12</f>
        <v>0</v>
      </c>
      <c r="H45" s="649"/>
      <c r="I45" s="648"/>
      <c r="J45" s="650"/>
      <c r="K45" s="650"/>
      <c r="L45" s="650"/>
      <c r="M45" s="649"/>
      <c r="N45" s="641"/>
      <c r="O45" s="642"/>
      <c r="P45" s="639">
        <f>SUM(G45:O45)</f>
        <v>0</v>
      </c>
      <c r="Q45" s="640"/>
      <c r="R45" s="72"/>
      <c r="S45" s="94"/>
      <c r="T45" s="72"/>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row>
    <row r="46" spans="1:44" s="37" customFormat="1" ht="15" hidden="1" customHeight="1" x14ac:dyDescent="0.3">
      <c r="A46" s="40" t="str">
        <f>'Est. of Hours'!A48</f>
        <v>II.  User Defined Task 2</v>
      </c>
      <c r="B46" s="66"/>
      <c r="C46" s="66"/>
      <c r="D46" s="66"/>
      <c r="E46" s="59"/>
      <c r="F46" s="59"/>
      <c r="G46" s="648">
        <f>'Est. of Hours'!V48</f>
        <v>0</v>
      </c>
      <c r="H46" s="649"/>
      <c r="I46" s="648"/>
      <c r="J46" s="650"/>
      <c r="K46" s="650"/>
      <c r="L46" s="650"/>
      <c r="M46" s="649"/>
      <c r="N46" s="641"/>
      <c r="O46" s="642"/>
      <c r="P46" s="639">
        <f t="shared" ref="P46:P52" si="3">SUM(G46:O46)</f>
        <v>0</v>
      </c>
      <c r="Q46" s="640"/>
      <c r="R46" s="72"/>
      <c r="S46" s="94"/>
      <c r="T46" s="72"/>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row>
    <row r="47" spans="1:44" s="37" customFormat="1" ht="15" hidden="1" customHeight="1" x14ac:dyDescent="0.3">
      <c r="A47" s="40" t="str">
        <f>'Est. of Hours'!A84</f>
        <v>III.  User Defined Task 3</v>
      </c>
      <c r="B47" s="59"/>
      <c r="C47" s="59"/>
      <c r="D47" s="66"/>
      <c r="E47" s="66"/>
      <c r="F47" s="66"/>
      <c r="G47" s="648">
        <f>'Est. of Hours'!V84</f>
        <v>0</v>
      </c>
      <c r="H47" s="649"/>
      <c r="I47" s="648"/>
      <c r="J47" s="650"/>
      <c r="K47" s="650"/>
      <c r="L47" s="650"/>
      <c r="M47" s="649"/>
      <c r="N47" s="641"/>
      <c r="O47" s="642"/>
      <c r="P47" s="639">
        <f t="shared" si="3"/>
        <v>0</v>
      </c>
      <c r="Q47" s="640"/>
      <c r="R47" s="72"/>
      <c r="S47" s="94"/>
      <c r="T47" s="72"/>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row>
    <row r="48" spans="1:44" s="37" customFormat="1" ht="15" hidden="1" customHeight="1" x14ac:dyDescent="0.3">
      <c r="A48" s="40" t="str">
        <f>'Est. of Hours'!A120</f>
        <v>IV.  User Defined Task 4</v>
      </c>
      <c r="B48" s="39"/>
      <c r="C48" s="39"/>
      <c r="D48" s="39"/>
      <c r="E48" s="39"/>
      <c r="F48" s="39"/>
      <c r="G48" s="648">
        <f>'Est. of Hours'!V120</f>
        <v>0</v>
      </c>
      <c r="H48" s="649"/>
      <c r="I48" s="648"/>
      <c r="J48" s="650"/>
      <c r="K48" s="650"/>
      <c r="L48" s="650"/>
      <c r="M48" s="649"/>
      <c r="N48" s="641"/>
      <c r="O48" s="642"/>
      <c r="P48" s="639">
        <f t="shared" si="3"/>
        <v>0</v>
      </c>
      <c r="Q48" s="640"/>
      <c r="R48" s="72"/>
      <c r="S48" s="94"/>
      <c r="T48" s="72" t="s">
        <v>59</v>
      </c>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row>
    <row r="49" spans="1:44" s="37" customFormat="1" ht="15" hidden="1" customHeight="1" x14ac:dyDescent="0.3">
      <c r="A49" s="40" t="str">
        <f>'Est. of Hours'!A156</f>
        <v>V.  User Defined Task 5</v>
      </c>
      <c r="B49" s="59"/>
      <c r="C49" s="59"/>
      <c r="D49" s="66"/>
      <c r="E49" s="66"/>
      <c r="F49" s="66"/>
      <c r="G49" s="648">
        <f>'Est. of Hours'!V156</f>
        <v>0</v>
      </c>
      <c r="H49" s="649"/>
      <c r="I49" s="648"/>
      <c r="J49" s="650"/>
      <c r="K49" s="650"/>
      <c r="L49" s="650"/>
      <c r="M49" s="649"/>
      <c r="N49" s="641"/>
      <c r="O49" s="642"/>
      <c r="P49" s="639">
        <f t="shared" si="3"/>
        <v>0</v>
      </c>
      <c r="Q49" s="640"/>
      <c r="R49" s="72"/>
      <c r="S49" s="94"/>
      <c r="T49" s="72"/>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row>
    <row r="50" spans="1:44" s="37" customFormat="1" ht="15" hidden="1" customHeight="1" x14ac:dyDescent="0.3">
      <c r="A50" s="40" t="str">
        <f>'Est. of Hours'!A192</f>
        <v>VI.  User Defined Task 6</v>
      </c>
      <c r="B50" s="39"/>
      <c r="C50" s="39"/>
      <c r="D50" s="39"/>
      <c r="E50" s="39"/>
      <c r="F50" s="39"/>
      <c r="G50" s="648">
        <f>'Est. of Hours'!V192</f>
        <v>0</v>
      </c>
      <c r="H50" s="649"/>
      <c r="I50" s="648"/>
      <c r="J50" s="650"/>
      <c r="K50" s="650"/>
      <c r="L50" s="650"/>
      <c r="M50" s="649"/>
      <c r="N50" s="641"/>
      <c r="O50" s="642"/>
      <c r="P50" s="639">
        <f t="shared" si="3"/>
        <v>0</v>
      </c>
      <c r="Q50" s="640"/>
      <c r="R50" s="72"/>
      <c r="S50" s="94"/>
      <c r="T50" s="72"/>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row>
    <row r="51" spans="1:44" s="37" customFormat="1" ht="15" hidden="1" customHeight="1" x14ac:dyDescent="0.3">
      <c r="A51" s="40" t="str">
        <f>'Est. of Hours'!A228</f>
        <v>VII.  User Defined Task 7</v>
      </c>
      <c r="B51" s="39"/>
      <c r="C51" s="39"/>
      <c r="D51" s="39"/>
      <c r="E51" s="39"/>
      <c r="F51" s="39"/>
      <c r="G51" s="648">
        <f>'Est. of Hours'!V228</f>
        <v>0</v>
      </c>
      <c r="H51" s="649"/>
      <c r="I51" s="648"/>
      <c r="J51" s="650"/>
      <c r="K51" s="650"/>
      <c r="L51" s="650"/>
      <c r="M51" s="649"/>
      <c r="N51" s="641"/>
      <c r="O51" s="642"/>
      <c r="P51" s="639">
        <f t="shared" si="3"/>
        <v>0</v>
      </c>
      <c r="Q51" s="640"/>
      <c r="R51" s="72"/>
      <c r="S51" s="94"/>
      <c r="T51" s="72"/>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row>
    <row r="52" spans="1:44" s="37" customFormat="1" ht="15" hidden="1" customHeight="1" x14ac:dyDescent="0.3">
      <c r="A52" s="40" t="str">
        <f>'Est. of Hours'!A408</f>
        <v>XII.  User Defined Task 12</v>
      </c>
      <c r="B52" s="39"/>
      <c r="C52" s="39"/>
      <c r="D52" s="39"/>
      <c r="E52" s="39"/>
      <c r="F52" s="39"/>
      <c r="G52" s="648">
        <f>'Est. of Hours'!V408</f>
        <v>0</v>
      </c>
      <c r="H52" s="649"/>
      <c r="I52" s="648"/>
      <c r="J52" s="650"/>
      <c r="K52" s="650"/>
      <c r="L52" s="650"/>
      <c r="M52" s="649"/>
      <c r="N52" s="641"/>
      <c r="O52" s="642"/>
      <c r="P52" s="639">
        <f t="shared" si="3"/>
        <v>0</v>
      </c>
      <c r="Q52" s="640"/>
      <c r="R52" s="72"/>
      <c r="S52" s="94"/>
      <c r="T52" s="72"/>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row>
    <row r="53" spans="1:44" s="37" customFormat="1" ht="15" hidden="1" customHeight="1" thickBot="1" x14ac:dyDescent="0.35">
      <c r="A53" s="48"/>
      <c r="B53" s="52"/>
      <c r="C53" s="52"/>
      <c r="D53" s="52"/>
      <c r="E53" s="52"/>
      <c r="F53" s="52"/>
      <c r="G53" s="651">
        <f>SUM(G45:G52)</f>
        <v>0</v>
      </c>
      <c r="H53" s="652"/>
      <c r="I53" s="651">
        <f>SUM(I45:M52)</f>
        <v>0</v>
      </c>
      <c r="J53" s="653"/>
      <c r="K53" s="653"/>
      <c r="L53" s="653"/>
      <c r="M53" s="654"/>
      <c r="N53" s="655">
        <f>SUM(N45:O52)</f>
        <v>0</v>
      </c>
      <c r="O53" s="654"/>
      <c r="P53" s="645">
        <f t="shared" ref="P53" si="4">SUM(G53:O53)</f>
        <v>0</v>
      </c>
      <c r="Q53" s="646"/>
      <c r="R53" s="72"/>
      <c r="S53" s="94"/>
      <c r="T53" s="72"/>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row>
    <row r="54" spans="1:44" s="58" customFormat="1" x14ac:dyDescent="0.25">
      <c r="A54" s="93"/>
      <c r="B54" s="93"/>
      <c r="C54" s="93"/>
      <c r="D54" s="93"/>
      <c r="E54" s="93"/>
      <c r="F54" s="93"/>
      <c r="G54" s="93"/>
      <c r="H54" s="93"/>
      <c r="I54" s="93"/>
      <c r="J54" s="93"/>
      <c r="K54" s="93"/>
      <c r="L54" s="93"/>
      <c r="M54" s="93"/>
      <c r="N54" s="93"/>
      <c r="O54" s="93"/>
      <c r="P54" s="93"/>
      <c r="Q54" s="93"/>
      <c r="R54" s="72"/>
      <c r="S54" s="72"/>
      <c r="T54" s="72"/>
      <c r="U54" s="72"/>
      <c r="V54" s="72"/>
      <c r="W54" s="92"/>
      <c r="X54" s="72"/>
      <c r="Y54" s="72"/>
      <c r="Z54" s="72"/>
      <c r="AA54" s="72"/>
      <c r="AB54" s="72"/>
      <c r="AC54" s="72"/>
      <c r="AD54" s="72"/>
      <c r="AE54" s="72"/>
      <c r="AF54" s="72"/>
      <c r="AG54" s="72"/>
      <c r="AH54" s="72"/>
      <c r="AI54" s="72"/>
      <c r="AJ54" s="72"/>
      <c r="AK54" s="72"/>
      <c r="AL54" s="72"/>
      <c r="AM54" s="72"/>
      <c r="AN54" s="72"/>
      <c r="AO54" s="72"/>
      <c r="AP54" s="72"/>
      <c r="AQ54" s="72"/>
      <c r="AR54" s="72"/>
    </row>
    <row r="55" spans="1:44" s="58" customFormat="1" x14ac:dyDescent="0.25">
      <c r="A55" s="93"/>
      <c r="B55" s="93" t="s">
        <v>107</v>
      </c>
      <c r="C55" s="93"/>
      <c r="D55" s="93"/>
      <c r="E55" s="93"/>
      <c r="F55" s="93"/>
      <c r="G55" s="93"/>
      <c r="H55" s="93"/>
      <c r="I55" s="93"/>
      <c r="J55" s="93"/>
      <c r="K55" s="93"/>
      <c r="L55" s="93"/>
      <c r="M55" s="93"/>
      <c r="N55" s="93"/>
      <c r="O55" s="93"/>
      <c r="P55" s="93"/>
      <c r="Q55" s="93"/>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row>
    <row r="56" spans="1:44" s="33" customFormat="1" x14ac:dyDescent="0.25">
      <c r="A56" s="93"/>
      <c r="B56" s="93"/>
      <c r="C56" s="93"/>
      <c r="D56" s="93"/>
      <c r="E56" s="93"/>
      <c r="F56" s="93"/>
      <c r="G56" s="93"/>
      <c r="H56" s="93"/>
      <c r="I56" s="93"/>
      <c r="J56" s="93"/>
      <c r="K56" s="93"/>
      <c r="L56" s="93"/>
      <c r="M56" s="93"/>
      <c r="N56" s="93"/>
      <c r="O56" s="93"/>
      <c r="P56" s="93"/>
      <c r="Q56" s="93"/>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row>
    <row r="57" spans="1:44" s="33" customFormat="1" x14ac:dyDescent="0.25">
      <c r="A57" s="93"/>
      <c r="B57" s="93"/>
      <c r="C57" s="93"/>
      <c r="D57" s="93"/>
      <c r="E57" s="93"/>
      <c r="F57" s="93"/>
      <c r="G57" s="93"/>
      <c r="H57" s="93"/>
      <c r="I57" s="93"/>
      <c r="J57" s="93"/>
      <c r="K57" s="93"/>
      <c r="L57" s="93"/>
      <c r="M57" s="93"/>
      <c r="N57" s="93"/>
      <c r="O57" s="93"/>
      <c r="P57" s="93"/>
      <c r="Q57" s="93"/>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row>
    <row r="58" spans="1:44" s="33" customFormat="1" x14ac:dyDescent="0.25">
      <c r="A58" s="93"/>
      <c r="B58" s="93"/>
      <c r="C58" s="93"/>
      <c r="D58" s="93"/>
      <c r="E58" s="93"/>
      <c r="F58" s="93"/>
      <c r="G58" s="93"/>
      <c r="H58" s="93"/>
      <c r="I58" s="93"/>
      <c r="J58" s="93"/>
      <c r="K58" s="93"/>
      <c r="L58" s="93"/>
      <c r="M58" s="93"/>
      <c r="N58" s="93"/>
      <c r="O58" s="93"/>
      <c r="P58" s="93"/>
      <c r="Q58" s="93"/>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row>
    <row r="59" spans="1:44" s="33" customFormat="1" x14ac:dyDescent="0.25">
      <c r="A59" s="93"/>
      <c r="B59" s="93"/>
      <c r="C59" s="93"/>
      <c r="D59" s="93"/>
      <c r="E59" s="93"/>
      <c r="F59" s="93"/>
      <c r="G59" s="93"/>
      <c r="H59" s="93"/>
      <c r="I59" s="93"/>
      <c r="J59" s="93"/>
      <c r="K59" s="93"/>
      <c r="L59" s="93"/>
      <c r="M59" s="93"/>
      <c r="N59" s="93"/>
      <c r="O59" s="93"/>
      <c r="P59" s="93"/>
      <c r="Q59" s="93"/>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row>
    <row r="60" spans="1:44" s="32" customFormat="1" x14ac:dyDescent="0.25">
      <c r="A60" s="93"/>
      <c r="B60" s="93"/>
      <c r="C60" s="93"/>
      <c r="D60" s="93"/>
      <c r="E60" s="93"/>
      <c r="F60" s="93"/>
      <c r="G60" s="93"/>
      <c r="H60" s="93"/>
      <c r="I60" s="93"/>
      <c r="J60" s="93"/>
      <c r="K60" s="93"/>
      <c r="L60" s="93"/>
      <c r="M60" s="93"/>
      <c r="N60" s="93"/>
      <c r="O60" s="93"/>
      <c r="P60" s="93"/>
      <c r="Q60" s="93"/>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row>
    <row r="61" spans="1:44" s="32" customFormat="1" x14ac:dyDescent="0.25">
      <c r="A61" s="93"/>
      <c r="B61" s="93"/>
      <c r="C61" s="93"/>
      <c r="D61" s="93"/>
      <c r="E61" s="93"/>
      <c r="F61" s="93"/>
      <c r="G61" s="93"/>
      <c r="H61" s="93"/>
      <c r="I61" s="93"/>
      <c r="J61" s="93"/>
      <c r="K61" s="93"/>
      <c r="L61" s="93"/>
      <c r="M61" s="93"/>
      <c r="N61" s="93"/>
      <c r="O61" s="93"/>
      <c r="P61" s="93"/>
      <c r="Q61" s="93"/>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row>
    <row r="62" spans="1:44" s="32" customFormat="1" x14ac:dyDescent="0.25">
      <c r="A62" s="93"/>
      <c r="B62" s="93"/>
      <c r="C62" s="93"/>
      <c r="D62" s="93"/>
      <c r="E62" s="93"/>
      <c r="F62" s="93"/>
      <c r="G62" s="93"/>
      <c r="H62" s="93"/>
      <c r="I62" s="93"/>
      <c r="J62" s="93"/>
      <c r="K62" s="93"/>
      <c r="L62" s="93"/>
      <c r="M62" s="93"/>
      <c r="N62" s="93"/>
      <c r="O62" s="93"/>
      <c r="P62" s="93"/>
      <c r="Q62" s="93"/>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row>
    <row r="63" spans="1:44" s="32" customFormat="1"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row>
    <row r="64" spans="1:44" s="32" customFormat="1"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row>
    <row r="65" spans="1:44" s="32" customFormat="1"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row>
    <row r="66" spans="1:44" s="32" customFormat="1"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row>
    <row r="67" spans="1:44" s="32" customFormat="1"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row>
    <row r="68" spans="1:44" s="32" customFormat="1"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row>
    <row r="69" spans="1:44" s="32" customFormat="1"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row>
    <row r="70" spans="1:44" s="32" customFormat="1"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row>
    <row r="71" spans="1:44" s="32" customFormat="1"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row>
    <row r="72" spans="1:44" s="32" customFormat="1"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row>
    <row r="73" spans="1:44" s="32" customFormat="1"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row>
    <row r="74" spans="1:44" s="32" customFormat="1"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row>
    <row r="75" spans="1:44" s="32" customFormat="1"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row>
    <row r="76" spans="1:44" s="32" customFormat="1"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row>
    <row r="77" spans="1:44" s="32" customFormat="1"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row>
    <row r="78" spans="1:44" s="32" customFormat="1"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row>
    <row r="79" spans="1:44" s="32" customFormat="1"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row>
    <row r="80" spans="1:44" s="32" customFormat="1"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row>
    <row r="81" spans="1:44" s="32" customFormat="1"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row>
    <row r="82" spans="1:44" s="32" customFormat="1"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row>
    <row r="83" spans="1:44" s="32" customFormat="1"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row>
    <row r="84" spans="1:44" s="32" customFormat="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row>
    <row r="85" spans="1:44" s="32" customFormat="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row>
    <row r="86" spans="1:44" s="32" customFormat="1"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row>
    <row r="87" spans="1:44" s="32" customFormat="1"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row>
    <row r="88" spans="1:44" s="32" customFormat="1"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row>
    <row r="89" spans="1:44" s="32" customFormat="1"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row>
    <row r="90" spans="1:44" x14ac:dyDescent="0.25">
      <c r="A90" s="69"/>
      <c r="B90" s="69"/>
      <c r="C90" s="69"/>
      <c r="D90" s="69"/>
      <c r="E90" s="69"/>
      <c r="F90" s="69"/>
      <c r="G90" s="69"/>
      <c r="H90" s="69"/>
      <c r="I90" s="69"/>
      <c r="J90" s="69"/>
      <c r="K90" s="69"/>
      <c r="L90" s="69"/>
      <c r="M90" s="69"/>
      <c r="N90" s="69"/>
      <c r="O90" s="69"/>
      <c r="P90" s="69"/>
      <c r="Q90" s="69"/>
    </row>
    <row r="91" spans="1:44" x14ac:dyDescent="0.25">
      <c r="A91" s="69"/>
      <c r="B91" s="69"/>
      <c r="C91" s="69"/>
      <c r="D91" s="69"/>
      <c r="E91" s="69"/>
      <c r="F91" s="69"/>
      <c r="G91" s="69"/>
      <c r="H91" s="69"/>
      <c r="I91" s="69"/>
      <c r="J91" s="69"/>
      <c r="K91" s="69"/>
      <c r="L91" s="69"/>
      <c r="M91" s="69"/>
      <c r="N91" s="69"/>
      <c r="O91" s="69"/>
      <c r="P91" s="69"/>
      <c r="Q91" s="69"/>
    </row>
    <row r="92" spans="1:44" x14ac:dyDescent="0.25">
      <c r="A92" s="69"/>
      <c r="B92" s="69"/>
      <c r="C92" s="69"/>
      <c r="D92" s="69"/>
      <c r="E92" s="69"/>
      <c r="F92" s="69"/>
      <c r="G92" s="69"/>
      <c r="H92" s="69"/>
      <c r="I92" s="69"/>
      <c r="J92" s="69"/>
      <c r="K92" s="69"/>
      <c r="L92" s="69"/>
      <c r="M92" s="69"/>
      <c r="N92" s="69"/>
      <c r="O92" s="69"/>
      <c r="P92" s="69"/>
      <c r="Q92" s="69"/>
    </row>
    <row r="93" spans="1:44" x14ac:dyDescent="0.25">
      <c r="A93" s="69"/>
      <c r="B93" s="69"/>
      <c r="C93" s="69"/>
      <c r="D93" s="69"/>
      <c r="E93" s="69"/>
      <c r="F93" s="69"/>
      <c r="G93" s="69"/>
      <c r="H93" s="69"/>
      <c r="I93" s="69"/>
      <c r="J93" s="69"/>
      <c r="K93" s="69"/>
      <c r="L93" s="69"/>
      <c r="M93" s="69"/>
      <c r="N93" s="69"/>
      <c r="O93" s="69"/>
      <c r="P93" s="69"/>
      <c r="Q93" s="69"/>
    </row>
    <row r="94" spans="1:44" x14ac:dyDescent="0.25">
      <c r="A94" s="69"/>
      <c r="B94" s="69"/>
      <c r="C94" s="69"/>
      <c r="D94" s="69"/>
      <c r="E94" s="69"/>
      <c r="F94" s="69"/>
      <c r="G94" s="69"/>
      <c r="H94" s="69"/>
      <c r="I94" s="69"/>
      <c r="J94" s="69"/>
      <c r="K94" s="69"/>
      <c r="L94" s="69"/>
      <c r="M94" s="69"/>
      <c r="N94" s="69"/>
      <c r="O94" s="69"/>
      <c r="P94" s="69"/>
      <c r="Q94" s="69"/>
    </row>
    <row r="95" spans="1:44" x14ac:dyDescent="0.25">
      <c r="A95" s="69"/>
      <c r="B95" s="69"/>
      <c r="C95" s="69"/>
      <c r="D95" s="69"/>
      <c r="E95" s="69"/>
      <c r="F95" s="69"/>
      <c r="G95" s="69"/>
      <c r="H95" s="69"/>
      <c r="I95" s="69"/>
      <c r="J95" s="69"/>
      <c r="K95" s="69"/>
      <c r="L95" s="69"/>
      <c r="M95" s="69"/>
      <c r="N95" s="69"/>
      <c r="O95" s="69"/>
      <c r="P95" s="69"/>
      <c r="Q95" s="69"/>
    </row>
    <row r="96" spans="1:44" x14ac:dyDescent="0.25">
      <c r="A96" s="69"/>
      <c r="B96" s="69"/>
      <c r="C96" s="69"/>
      <c r="D96" s="69"/>
      <c r="E96" s="69"/>
      <c r="F96" s="69"/>
      <c r="G96" s="69"/>
      <c r="H96" s="69"/>
      <c r="I96" s="69"/>
      <c r="J96" s="69"/>
      <c r="K96" s="69"/>
      <c r="L96" s="69"/>
      <c r="M96" s="69"/>
      <c r="N96" s="69"/>
      <c r="O96" s="69"/>
      <c r="P96" s="69"/>
      <c r="Q96" s="69"/>
    </row>
    <row r="97" spans="1:17" x14ac:dyDescent="0.25">
      <c r="A97" s="69"/>
      <c r="B97" s="69"/>
      <c r="C97" s="69"/>
      <c r="D97" s="69"/>
      <c r="E97" s="69"/>
      <c r="F97" s="69"/>
      <c r="G97" s="69"/>
      <c r="H97" s="69"/>
      <c r="I97" s="69"/>
      <c r="J97" s="69"/>
      <c r="K97" s="69"/>
      <c r="L97" s="69"/>
      <c r="M97" s="69"/>
      <c r="N97" s="69"/>
      <c r="O97" s="69"/>
      <c r="P97" s="69"/>
      <c r="Q97" s="69"/>
    </row>
    <row r="98" spans="1:17" x14ac:dyDescent="0.25">
      <c r="A98" s="69"/>
      <c r="B98" s="69"/>
      <c r="C98" s="69"/>
      <c r="D98" s="69"/>
      <c r="E98" s="69"/>
      <c r="F98" s="69"/>
      <c r="G98" s="69"/>
      <c r="H98" s="69"/>
      <c r="I98" s="69"/>
      <c r="J98" s="69"/>
      <c r="K98" s="69"/>
      <c r="L98" s="69"/>
      <c r="M98" s="69"/>
      <c r="N98" s="69"/>
      <c r="O98" s="69"/>
      <c r="P98" s="69"/>
      <c r="Q98" s="69"/>
    </row>
  </sheetData>
  <sheetProtection algorithmName="SHA-512" hashValue="2v/9vTwGOTLHEV6vUa7FAVrMhe9caJsLF1lbcJGe1fADbsT1J60rGJhgWxgs8ysFRugzeF1xcjrfHunFxX+a7g==" saltValue="UGoQvFoaUdIENSGiRSHZHA==" spinCount="100000" sheet="1" formatCells="0" formatColumns="0" formatRows="0"/>
  <mergeCells count="113">
    <mergeCell ref="G53:H53"/>
    <mergeCell ref="I53:M53"/>
    <mergeCell ref="N53:O53"/>
    <mergeCell ref="I52:M52"/>
    <mergeCell ref="N46:O46"/>
    <mergeCell ref="N47:O47"/>
    <mergeCell ref="N48:O48"/>
    <mergeCell ref="N49:O49"/>
    <mergeCell ref="N50:O50"/>
    <mergeCell ref="N51:O51"/>
    <mergeCell ref="N52:O52"/>
    <mergeCell ref="I47:M47"/>
    <mergeCell ref="I48:M48"/>
    <mergeCell ref="I49:M49"/>
    <mergeCell ref="I50:M50"/>
    <mergeCell ref="I51:M51"/>
    <mergeCell ref="G49:H49"/>
    <mergeCell ref="G50:H50"/>
    <mergeCell ref="G51:H51"/>
    <mergeCell ref="G52:H52"/>
    <mergeCell ref="A44:F44"/>
    <mergeCell ref="G44:H44"/>
    <mergeCell ref="G45:H45"/>
    <mergeCell ref="I45:M45"/>
    <mergeCell ref="I44:M44"/>
    <mergeCell ref="G46:H46"/>
    <mergeCell ref="I46:M46"/>
    <mergeCell ref="G47:H47"/>
    <mergeCell ref="G48:H48"/>
    <mergeCell ref="P47:Q47"/>
    <mergeCell ref="P48:Q48"/>
    <mergeCell ref="N45:O45"/>
    <mergeCell ref="N44:O44"/>
    <mergeCell ref="P52:Q52"/>
    <mergeCell ref="P53:Q53"/>
    <mergeCell ref="P45:Q45"/>
    <mergeCell ref="P46:Q46"/>
    <mergeCell ref="P49:Q49"/>
    <mergeCell ref="P50:Q50"/>
    <mergeCell ref="P51:Q51"/>
    <mergeCell ref="P44:Q44"/>
    <mergeCell ref="M18:O18"/>
    <mergeCell ref="P12:Q12"/>
    <mergeCell ref="P13:Q13"/>
    <mergeCell ref="A11:G11"/>
    <mergeCell ref="P11:Q11"/>
    <mergeCell ref="M11:O11"/>
    <mergeCell ref="I11:L11"/>
    <mergeCell ref="I12:L12"/>
    <mergeCell ref="I13:L13"/>
    <mergeCell ref="I18:L18"/>
    <mergeCell ref="P18:Q18"/>
    <mergeCell ref="I19:L19"/>
    <mergeCell ref="I22:L22"/>
    <mergeCell ref="M19:O19"/>
    <mergeCell ref="M22:O22"/>
    <mergeCell ref="I21:L21"/>
    <mergeCell ref="M21:O21"/>
    <mergeCell ref="P21:Q21"/>
    <mergeCell ref="P23:Q23"/>
    <mergeCell ref="P25:Q25"/>
    <mergeCell ref="P22:Q22"/>
    <mergeCell ref="I20:L20"/>
    <mergeCell ref="M20:O20"/>
    <mergeCell ref="P20:Q20"/>
    <mergeCell ref="P19:Q19"/>
    <mergeCell ref="I23:L23"/>
    <mergeCell ref="P42:Q42"/>
    <mergeCell ref="A25:G25"/>
    <mergeCell ref="A34:G34"/>
    <mergeCell ref="P32:Q32"/>
    <mergeCell ref="P34:Q34"/>
    <mergeCell ref="P35:Q35"/>
    <mergeCell ref="P36:Q36"/>
    <mergeCell ref="B36:D36"/>
    <mergeCell ref="P27:Q27"/>
    <mergeCell ref="P28:Q28"/>
    <mergeCell ref="P30:Q30"/>
    <mergeCell ref="P38:Q38"/>
    <mergeCell ref="P41:Q41"/>
    <mergeCell ref="P39:Q39"/>
    <mergeCell ref="P26:Q26"/>
    <mergeCell ref="P29:Q29"/>
    <mergeCell ref="P40:Q40"/>
    <mergeCell ref="E38:F38"/>
    <mergeCell ref="H38:J38"/>
    <mergeCell ref="E37:F37"/>
    <mergeCell ref="H37:J37"/>
    <mergeCell ref="P37:Q37"/>
    <mergeCell ref="P31:Q31"/>
    <mergeCell ref="A1:G1"/>
    <mergeCell ref="H1:Q1"/>
    <mergeCell ref="O3:P3"/>
    <mergeCell ref="O4:P4"/>
    <mergeCell ref="P9:Q9"/>
    <mergeCell ref="P10:Q10"/>
    <mergeCell ref="I14:L14"/>
    <mergeCell ref="I17:L17"/>
    <mergeCell ref="I15:L15"/>
    <mergeCell ref="I16:L16"/>
    <mergeCell ref="A10:G10"/>
    <mergeCell ref="P14:Q14"/>
    <mergeCell ref="P15:Q15"/>
    <mergeCell ref="P16:Q16"/>
    <mergeCell ref="P17:Q17"/>
    <mergeCell ref="M12:O12"/>
    <mergeCell ref="M13:O13"/>
    <mergeCell ref="M14:O14"/>
    <mergeCell ref="M15:O15"/>
    <mergeCell ref="M16:O16"/>
    <mergeCell ref="M17:O17"/>
    <mergeCell ref="D8:G8"/>
    <mergeCell ref="A2:Q2"/>
  </mergeCells>
  <conditionalFormatting sqref="A2">
    <cfRule type="containsText" dxfId="2" priority="1" operator="containsText" text="s u b">
      <formula>NOT(ISERROR(SEARCH("s u b",A2)))</formula>
    </cfRule>
  </conditionalFormatting>
  <conditionalFormatting sqref="B36:D36">
    <cfRule type="containsText" dxfId="1" priority="3" operator="containsText" text="n/a">
      <formula>NOT(ISERROR(SEARCH("n/a",B36)))</formula>
    </cfRule>
  </conditionalFormatting>
  <conditionalFormatting sqref="P42:Q42">
    <cfRule type="expression" dxfId="0" priority="2">
      <formula>LEFT($O$42,3)="sub"</formula>
    </cfRule>
  </conditionalFormatting>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Directions</vt:lpstr>
      <vt:lpstr>Staffing Plan</vt:lpstr>
      <vt:lpstr>SRC Rates</vt:lpstr>
      <vt:lpstr>Est. of Hours</vt:lpstr>
      <vt:lpstr>Direct Expenses</vt:lpstr>
      <vt:lpstr>Notes-Assumptions</vt:lpstr>
      <vt:lpstr>Project Cost Breakdown</vt:lpstr>
      <vt:lpstr>'Direct Expenses'!Print_Area</vt:lpstr>
      <vt:lpstr>'Est. of Hours'!Print_Area</vt:lpstr>
      <vt:lpstr>'Notes-Assumptions'!Print_Area</vt:lpstr>
      <vt:lpstr>'Project Cost Breakdown'!Print_Area</vt:lpstr>
      <vt:lpstr>'SRC Rates'!Print_Area</vt:lpstr>
      <vt:lpstr>'Staffing Plan'!Print_Area</vt:lpstr>
      <vt:lpstr>'Est. of Hours'!Print_Titles</vt:lpstr>
      <vt:lpstr>'Notes-Assumptions'!Print_Titles</vt:lpstr>
      <vt:lpstr>'SRC Rates'!Print_Titles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Reid, Brad</cp:lastModifiedBy>
  <cp:lastPrinted>2019-10-01T15:06:34Z</cp:lastPrinted>
  <dcterms:created xsi:type="dcterms:W3CDTF">2003-02-24T17:33:12Z</dcterms:created>
  <dcterms:modified xsi:type="dcterms:W3CDTF">2026-01-20T19:33:38Z</dcterms:modified>
</cp:coreProperties>
</file>