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tfs\projdev\Consultant Services\ACEC\Small Group - Profit Calculations\"/>
    </mc:Choice>
  </mc:AlternateContent>
  <bookViews>
    <workbookView xWindow="0" yWindow="0" windowWidth="16476" windowHeight="8556"/>
  </bookViews>
  <sheets>
    <sheet name="3R v2 RURAL" sheetId="1" r:id="rId1"/>
  </sheets>
  <externalReferences>
    <externalReference r:id="rId2"/>
    <externalReference r:id="rId3"/>
  </externalReferences>
  <definedNames>
    <definedName name="asdfasdf" localSheetId="0">'[1]Staffing Plan'!#REF!,'[1]Staffing Plan'!$B$22:$B$29,'[1]Staffing Plan'!#REF!,'[1]Staffing Plan'!#REF!</definedName>
    <definedName name="asdfasdf">'[1]Staffing Plan'!#REF!,'[1]Staffing Plan'!$B$22:$B$29,'[1]Staffing Plan'!#REF!,'[1]Staffing Plan'!#REF!</definedName>
    <definedName name="Classification" localSheetId="0">'[1]Staffing Plan'!#REF!,'[1]Staffing Plan'!$B$22:$B$29,'[1]Staffing Plan'!#REF!,'[1]Staffing Plan'!#REF!</definedName>
    <definedName name="Classification">'[1]Staffing Plan'!#REF!,'[1]Staffing Plan'!$B$22:$B$29,'[1]Staffing Plan'!#REF!,'[1]Staffing Plan'!#REF!</definedName>
    <definedName name="Classificationn" localSheetId="0">'[2]Staffing Plan'!#REF!,'[2]Staffing Plan'!$B$15:$B$22,'[2]Staffing Plan'!#REF!,'[2]Staffing Plan'!#REF!</definedName>
    <definedName name="Classificationn">'[2]Staffing Plan'!#REF!,'[2]Staffing Plan'!$B$15:$B$22,'[2]Staffing Plan'!#REF!,'[2]Staffing Plan'!#REF!</definedName>
    <definedName name="_xlnm.Print_Area" localSheetId="0">'3R v2 RURAL'!$A$1:$L$38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8" i="1" l="1"/>
  <c r="T30" i="1"/>
  <c r="N30" i="1"/>
  <c r="O30" i="1" s="1"/>
  <c r="T29" i="1"/>
  <c r="N29" i="1"/>
  <c r="O29" i="1" s="1"/>
  <c r="T28" i="1"/>
  <c r="N28" i="1"/>
  <c r="O28" i="1" s="1"/>
  <c r="T24" i="1"/>
  <c r="N24" i="1"/>
  <c r="O24" i="1" s="1"/>
  <c r="T23" i="1"/>
  <c r="N23" i="1"/>
  <c r="O23" i="1" s="1"/>
  <c r="T22" i="1"/>
  <c r="N22" i="1"/>
  <c r="T18" i="1"/>
  <c r="N18" i="1"/>
  <c r="O18" i="1" s="1"/>
  <c r="T17" i="1"/>
  <c r="N17" i="1"/>
  <c r="O17" i="1" s="1"/>
  <c r="T16" i="1"/>
  <c r="N16" i="1"/>
  <c r="O16" i="1" s="1"/>
  <c r="T12" i="1"/>
  <c r="N12" i="1"/>
  <c r="O12" i="1" s="1"/>
  <c r="T11" i="1"/>
  <c r="N11" i="1"/>
  <c r="O11" i="1" s="1"/>
  <c r="T10" i="1"/>
  <c r="N10" i="1"/>
  <c r="N13" i="1" l="1"/>
  <c r="N25" i="1"/>
  <c r="T31" i="1"/>
  <c r="P31" i="1"/>
  <c r="P19" i="1"/>
  <c r="N19" i="1"/>
  <c r="N31" i="1"/>
  <c r="O10" i="1"/>
  <c r="P13" i="1" s="1"/>
  <c r="O22" i="1"/>
  <c r="P25" i="1" s="1"/>
  <c r="Q25" i="1" s="1"/>
  <c r="N33" i="1" l="1"/>
  <c r="Q31" i="1"/>
  <c r="Q19" i="1"/>
  <c r="N44" i="1"/>
  <c r="P33" i="1"/>
  <c r="Q13" i="1"/>
  <c r="Q33" i="1" l="1"/>
  <c r="H38" i="1" s="1"/>
  <c r="N42" i="1"/>
  <c r="N41" i="1"/>
  <c r="N40" i="1"/>
  <c r="N43" i="1" l="1"/>
  <c r="N39" i="1"/>
  <c r="N46" i="1" l="1"/>
  <c r="F33" i="1" s="1"/>
  <c r="H32" i="1" l="1"/>
</calcChain>
</file>

<file path=xl/sharedStrings.xml><?xml version="1.0" encoding="utf-8"?>
<sst xmlns="http://schemas.openxmlformats.org/spreadsheetml/2006/main" count="51" uniqueCount="44">
  <si>
    <t>Fee for Profit Percentage Worksheet</t>
  </si>
  <si>
    <t>Project Name:</t>
  </si>
  <si>
    <t>Agreement Number:</t>
  </si>
  <si>
    <t>Project Number:</t>
  </si>
  <si>
    <t>Prepared By:</t>
  </si>
  <si>
    <t>Control Number:</t>
  </si>
  <si>
    <t>Date:</t>
  </si>
  <si>
    <t>Factor</t>
  </si>
  <si>
    <t xml:space="preserve">Complexity - </t>
  </si>
  <si>
    <t>Knowledge, experience, technical skills, independent judgement</t>
  </si>
  <si>
    <t>Fee</t>
  </si>
  <si>
    <t>Qualifier</t>
  </si>
  <si>
    <t>Degree of Risk -</t>
  </si>
  <si>
    <t>level of risk (Financial, Public Perception, Legal)</t>
  </si>
  <si>
    <t>Size of Contract -</t>
  </si>
  <si>
    <t>actual or anticipated contract maximum compensation</t>
  </si>
  <si>
    <t>(subsequent supplements may trigger a lowering of FF% going forward)</t>
  </si>
  <si>
    <t>Schedule</t>
  </si>
  <si>
    <t>the longer the contract duration, the smaller the net fee percentage</t>
  </si>
  <si>
    <t>Standard project delivery schedule</t>
  </si>
  <si>
    <t>At risk schedule, tighter than normal</t>
  </si>
  <si>
    <t>Expedited delivery, critical deadlines</t>
  </si>
  <si>
    <t>total range:  26%-38.5%</t>
  </si>
  <si>
    <t xml:space="preserve">Fixed Fee % = </t>
  </si>
  <si>
    <t>Notes:</t>
  </si>
  <si>
    <t>* Fixed Fee % above has been reduced</t>
  </si>
  <si>
    <t>to cap FF rate at 15% based on labor+OH</t>
  </si>
  <si>
    <t>test for no check marks</t>
  </si>
  <si>
    <t>test for not enough check marks</t>
  </si>
  <si>
    <t>test for proper amount of checks</t>
  </si>
  <si>
    <t>test for too many checks</t>
  </si>
  <si>
    <t>test for 3 checks in one qualifier field</t>
  </si>
  <si>
    <t>test for no more than one check per qualifier field</t>
  </si>
  <si>
    <t>total check</t>
  </si>
  <si>
    <t>High (Unique one-of-a-kind process/solutions, Complex Bridge Dgn/Specialty Interchanges, Complicated Program Work/Manuals, Policy Development, UW Bridge Insp)</t>
  </si>
  <si>
    <t>More than $500,000</t>
  </si>
  <si>
    <t>Less than $500,000</t>
  </si>
  <si>
    <t>Less than $50,000</t>
  </si>
  <si>
    <t>Moderate (1-2 Subs, Std Public Interaction, CPFF, LumpSum, 2-yr SRC</t>
  </si>
  <si>
    <t>Moderate (EAs, EISs, Studies, Standard Program Work/Manuals, Standard interchanges,  Intermediate Bridge Design, FC Bridge Insp,  Urban N&amp;R, Urban 3R and Urban CE&amp;I)</t>
  </si>
  <si>
    <t>High (3+ Subs, High Public Profile, multiple &amp; 3rd Party Reviews, &gt;2-yr SRC,  CE&amp;I, bridge insp, and survey</t>
  </si>
  <si>
    <t xml:space="preserve"> </t>
  </si>
  <si>
    <t>Low  (No Subs, No Public Interaction, 1-yr SRC</t>
  </si>
  <si>
    <t>Standard (Standard Bridge Design, Simple Trail Design, Routine Brdg Insp, Survey, Env CE,  Rural N&amp;R, Rural 3R and Rural CE&amp;I)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</si>
</sst>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164" formatCode="0.0%"/>
    <numFmt numFmtId="165" formatCode="&quot;$&quot;#,##0.0000"/>
    <numFmt numFmtId="166" formatCode="&quot;$&quot;#,##0.000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u/>
      <sz val="12"/>
      <color theme="1"/>
      <name val="Arial"/>
      <family val="2"/>
    </font>
    <font>
      <b/>
      <i/>
      <sz val="10"/>
      <color theme="1"/>
      <name val="Arial"/>
      <family val="2"/>
    </font>
    <font>
      <u/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90">
    <xf numFmtId="0" fontId="0" fillId="0" borderId="0" xfId="0"/>
    <xf numFmtId="0" fontId="0" fillId="2" borderId="0" xfId="0" applyFill="1"/>
    <xf numFmtId="0" fontId="3" fillId="2" borderId="0" xfId="0" applyFont="1" applyFill="1"/>
    <xf numFmtId="0" fontId="0" fillId="2" borderId="0" xfId="0" applyFont="1" applyFill="1"/>
    <xf numFmtId="6" fontId="0" fillId="2" borderId="0" xfId="0" applyNumberFormat="1" applyFill="1"/>
    <xf numFmtId="164" fontId="0" fillId="2" borderId="0" xfId="1" applyNumberFormat="1" applyFont="1" applyFill="1"/>
    <xf numFmtId="9" fontId="0" fillId="2" borderId="0" xfId="1" applyFont="1" applyFill="1"/>
    <xf numFmtId="165" fontId="0" fillId="2" borderId="0" xfId="0" applyNumberFormat="1" applyFill="1"/>
    <xf numFmtId="164" fontId="0" fillId="2" borderId="0" xfId="0" applyNumberFormat="1" applyFill="1"/>
    <xf numFmtId="166" fontId="0" fillId="2" borderId="0" xfId="0" applyNumberFormat="1" applyFill="1"/>
    <xf numFmtId="0" fontId="4" fillId="2" borderId="0" xfId="0" applyFont="1" applyFill="1"/>
    <xf numFmtId="0" fontId="6" fillId="0" borderId="0" xfId="0" applyFont="1"/>
    <xf numFmtId="0" fontId="7" fillId="0" borderId="0" xfId="0" applyFont="1"/>
    <xf numFmtId="0" fontId="6" fillId="0" borderId="0" xfId="0" applyFont="1" applyAlignment="1" applyProtection="1">
      <alignment horizontal="center"/>
    </xf>
    <xf numFmtId="0" fontId="8" fillId="0" borderId="0" xfId="0" applyFont="1"/>
    <xf numFmtId="0" fontId="9" fillId="0" borderId="0" xfId="0" applyFont="1"/>
    <xf numFmtId="0" fontId="6" fillId="0" borderId="0" xfId="0" applyFont="1" applyAlignment="1">
      <alignment horizontal="left"/>
    </xf>
    <xf numFmtId="0" fontId="8" fillId="0" borderId="1" xfId="0" applyFont="1" applyBorder="1" applyAlignment="1"/>
    <xf numFmtId="0" fontId="6" fillId="0" borderId="1" xfId="0" applyFont="1" applyBorder="1"/>
    <xf numFmtId="0" fontId="9" fillId="0" borderId="0" xfId="0" applyFont="1" applyAlignment="1">
      <alignment horizontal="right"/>
    </xf>
    <xf numFmtId="0" fontId="6" fillId="0" borderId="1" xfId="0" applyFont="1" applyBorder="1" applyAlignment="1"/>
    <xf numFmtId="0" fontId="6" fillId="0" borderId="0" xfId="0" applyFont="1" applyBorder="1" applyAlignment="1"/>
    <xf numFmtId="0" fontId="8" fillId="0" borderId="0" xfId="0" applyFont="1" applyAlignment="1"/>
    <xf numFmtId="0" fontId="6" fillId="0" borderId="2" xfId="0" applyFont="1" applyBorder="1"/>
    <xf numFmtId="0" fontId="6" fillId="0" borderId="2" xfId="0" applyFont="1" applyBorder="1" applyAlignment="1"/>
    <xf numFmtId="0" fontId="10" fillId="0" borderId="0" xfId="0" applyFont="1" applyFill="1" applyAlignment="1">
      <alignment horizontal="center"/>
    </xf>
    <xf numFmtId="0" fontId="6" fillId="0" borderId="0" xfId="0" applyFont="1" applyBorder="1"/>
    <xf numFmtId="9" fontId="10" fillId="0" borderId="0" xfId="0" applyNumberFormat="1" applyFont="1" applyFill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12" fillId="0" borderId="0" xfId="0" applyFont="1" applyAlignment="1" applyProtection="1">
      <alignment horizontal="center"/>
    </xf>
    <xf numFmtId="0" fontId="13" fillId="0" borderId="0" xfId="0" applyFont="1" applyAlignment="1">
      <alignment horizontal="right"/>
    </xf>
    <xf numFmtId="0" fontId="10" fillId="0" borderId="0" xfId="0" applyFont="1"/>
    <xf numFmtId="0" fontId="13" fillId="0" borderId="0" xfId="0" applyFont="1"/>
    <xf numFmtId="0" fontId="8" fillId="0" borderId="0" xfId="0" applyFont="1" applyBorder="1" applyAlignment="1" applyProtection="1">
      <alignment horizontal="center"/>
    </xf>
    <xf numFmtId="164" fontId="10" fillId="0" borderId="0" xfId="1" applyNumberFormat="1" applyFont="1"/>
    <xf numFmtId="164" fontId="10" fillId="0" borderId="0" xfId="1" applyNumberFormat="1" applyFont="1" applyAlignment="1">
      <alignment vertical="top"/>
    </xf>
    <xf numFmtId="2" fontId="10" fillId="0" borderId="0" xfId="0" applyNumberFormat="1" applyFont="1"/>
    <xf numFmtId="0" fontId="12" fillId="0" borderId="0" xfId="0" applyFont="1" applyBorder="1" applyAlignment="1" applyProtection="1">
      <alignment horizontal="center"/>
    </xf>
    <xf numFmtId="0" fontId="14" fillId="0" borderId="0" xfId="0" applyFont="1"/>
    <xf numFmtId="0" fontId="10" fillId="0" borderId="0" xfId="0" applyFont="1" applyAlignment="1">
      <alignment horizontal="left"/>
    </xf>
    <xf numFmtId="0" fontId="15" fillId="0" borderId="0" xfId="0" applyFont="1"/>
    <xf numFmtId="0" fontId="10" fillId="0" borderId="0" xfId="0" applyFont="1" applyFill="1"/>
    <xf numFmtId="0" fontId="10" fillId="0" borderId="0" xfId="0" applyFont="1" applyBorder="1"/>
    <xf numFmtId="164" fontId="10" fillId="0" borderId="0" xfId="1" quotePrefix="1" applyNumberFormat="1" applyFont="1"/>
    <xf numFmtId="164" fontId="17" fillId="0" borderId="0" xfId="1" quotePrefix="1" applyNumberFormat="1" applyFont="1"/>
    <xf numFmtId="0" fontId="10" fillId="0" borderId="0" xfId="0" quotePrefix="1" applyFont="1" applyAlignment="1">
      <alignment horizontal="right"/>
    </xf>
    <xf numFmtId="164" fontId="15" fillId="0" borderId="0" xfId="0" quotePrefix="1" applyNumberFormat="1" applyFont="1" applyAlignment="1">
      <alignment horizontal="left"/>
    </xf>
    <xf numFmtId="0" fontId="7" fillId="0" borderId="0" xfId="0" applyFont="1" applyBorder="1"/>
    <xf numFmtId="164" fontId="7" fillId="0" borderId="0" xfId="1" applyNumberFormat="1" applyFont="1" applyBorder="1" applyAlignment="1">
      <alignment horizontal="left" indent="1"/>
    </xf>
    <xf numFmtId="164" fontId="6" fillId="0" borderId="0" xfId="1" quotePrefix="1" applyNumberFormat="1" applyFont="1"/>
    <xf numFmtId="164" fontId="1" fillId="0" borderId="0" xfId="1" quotePrefix="1" applyNumberFormat="1" applyFont="1"/>
    <xf numFmtId="0" fontId="6" fillId="0" borderId="0" xfId="0" quotePrefix="1" applyFont="1"/>
    <xf numFmtId="164" fontId="7" fillId="0" borderId="1" xfId="1" applyNumberFormat="1" applyFont="1" applyBorder="1" applyAlignment="1">
      <alignment horizontal="left" indent="1"/>
    </xf>
    <xf numFmtId="164" fontId="6" fillId="0" borderId="1" xfId="1" quotePrefix="1" applyNumberFormat="1" applyFont="1" applyBorder="1"/>
    <xf numFmtId="164" fontId="1" fillId="0" borderId="1" xfId="1" quotePrefix="1" applyNumberFormat="1" applyFont="1" applyBorder="1"/>
    <xf numFmtId="0" fontId="6" fillId="0" borderId="1" xfId="0" quotePrefix="1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1" xfId="0" applyFont="1" applyBorder="1" applyAlignment="1" applyProtection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 applyProtection="1">
      <alignment horizontal="left"/>
    </xf>
    <xf numFmtId="0" fontId="18" fillId="0" borderId="0" xfId="0" applyFont="1" applyAlignment="1">
      <alignment horizontal="right"/>
    </xf>
    <xf numFmtId="10" fontId="18" fillId="0" borderId="0" xfId="0" quotePrefix="1" applyNumberFormat="1" applyFont="1" applyAlignment="1">
      <alignment horizontal="center"/>
    </xf>
    <xf numFmtId="0" fontId="18" fillId="0" borderId="0" xfId="0" quotePrefix="1" applyFont="1"/>
    <xf numFmtId="9" fontId="6" fillId="0" borderId="0" xfId="0" applyNumberFormat="1" applyFont="1" applyFill="1"/>
    <xf numFmtId="0" fontId="6" fillId="0" borderId="0" xfId="0" applyFont="1" applyFill="1" applyAlignment="1" applyProtection="1">
      <alignment horizontal="center"/>
    </xf>
    <xf numFmtId="164" fontId="6" fillId="0" borderId="0" xfId="1" applyNumberFormat="1" applyFont="1" applyFill="1" applyAlignment="1">
      <alignment horizontal="center"/>
    </xf>
    <xf numFmtId="0" fontId="6" fillId="0" borderId="0" xfId="0" applyFont="1" applyFill="1"/>
    <xf numFmtId="0" fontId="6" fillId="0" borderId="0" xfId="0" quotePrefix="1" applyFont="1" applyFill="1"/>
    <xf numFmtId="9" fontId="6" fillId="2" borderId="0" xfId="0" applyNumberFormat="1" applyFont="1" applyFill="1"/>
    <xf numFmtId="0" fontId="6" fillId="2" borderId="0" xfId="0" applyFont="1" applyFill="1" applyAlignment="1" applyProtection="1">
      <alignment horizontal="center"/>
    </xf>
    <xf numFmtId="164" fontId="6" fillId="2" borderId="0" xfId="1" applyNumberFormat="1" applyFont="1" applyFill="1" applyAlignment="1">
      <alignment horizontal="center"/>
    </xf>
    <xf numFmtId="164" fontId="6" fillId="2" borderId="0" xfId="1" applyNumberFormat="1" applyFont="1" applyFill="1" applyAlignment="1">
      <alignment horizontal="left"/>
    </xf>
    <xf numFmtId="0" fontId="6" fillId="2" borderId="0" xfId="0" applyFont="1" applyFill="1"/>
    <xf numFmtId="164" fontId="6" fillId="2" borderId="0" xfId="0" applyNumberFormat="1" applyFont="1" applyFill="1"/>
    <xf numFmtId="10" fontId="6" fillId="2" borderId="0" xfId="1" applyNumberFormat="1" applyFont="1" applyFill="1"/>
    <xf numFmtId="10" fontId="6" fillId="2" borderId="0" xfId="1" applyNumberFormat="1" applyFont="1" applyFill="1" applyAlignment="1">
      <alignment horizontal="center"/>
    </xf>
    <xf numFmtId="0" fontId="6" fillId="2" borderId="0" xfId="0" quotePrefix="1" applyFont="1" applyFill="1"/>
    <xf numFmtId="9" fontId="6" fillId="0" borderId="0" xfId="0" applyNumberFormat="1" applyFont="1"/>
    <xf numFmtId="164" fontId="6" fillId="0" borderId="0" xfId="1" applyNumberFormat="1" applyFont="1" applyAlignment="1">
      <alignment horizontal="center"/>
    </xf>
    <xf numFmtId="0" fontId="16" fillId="0" borderId="0" xfId="0" applyFont="1" applyBorder="1" applyAlignment="1">
      <alignment horizontal="right"/>
    </xf>
    <xf numFmtId="0" fontId="6" fillId="0" borderId="2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164" fontId="16" fillId="0" borderId="3" xfId="1" applyNumberFormat="1" applyFont="1" applyBorder="1" applyAlignment="1">
      <alignment horizontal="left" indent="1"/>
    </xf>
    <xf numFmtId="164" fontId="16" fillId="0" borderId="4" xfId="1" applyNumberFormat="1" applyFont="1" applyBorder="1" applyAlignment="1">
      <alignment horizontal="left" indent="1"/>
    </xf>
  </cellXfs>
  <cellStyles count="2">
    <cellStyle name="Normal" xfId="0" builtinId="0"/>
    <cellStyle name="Percent" xfId="1" builtinId="5"/>
  </cellStyles>
  <dxfs count="3">
    <dxf>
      <font>
        <strike val="0"/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$M$10" lockText="1"/>
</file>

<file path=xl/ctrlProps/ctrlProp10.xml><?xml version="1.0" encoding="utf-8"?>
<formControlPr xmlns="http://schemas.microsoft.com/office/spreadsheetml/2009/9/main" objectType="CheckBox" checked="Checked" fmlaLink="$M$23" lockText="1"/>
</file>

<file path=xl/ctrlProps/ctrlProp11.xml><?xml version="1.0" encoding="utf-8"?>
<formControlPr xmlns="http://schemas.microsoft.com/office/spreadsheetml/2009/9/main" objectType="CheckBox" fmlaLink="#REF!" lockText="1"/>
</file>

<file path=xl/ctrlProps/ctrlProp12.xml><?xml version="1.0" encoding="utf-8"?>
<formControlPr xmlns="http://schemas.microsoft.com/office/spreadsheetml/2009/9/main" objectType="CheckBox" fmlaLink="$M$24" lockText="1"/>
</file>

<file path=xl/ctrlProps/ctrlProp13.xml><?xml version="1.0" encoding="utf-8"?>
<formControlPr xmlns="http://schemas.microsoft.com/office/spreadsheetml/2009/9/main" objectType="CheckBox" fmlaLink="$M$28" lockText="1"/>
</file>

<file path=xl/ctrlProps/ctrlProp14.xml><?xml version="1.0" encoding="utf-8"?>
<formControlPr xmlns="http://schemas.microsoft.com/office/spreadsheetml/2009/9/main" objectType="CheckBox" fmlaLink="#REF!" lockText="1"/>
</file>

<file path=xl/ctrlProps/ctrlProp15.xml><?xml version="1.0" encoding="utf-8"?>
<formControlPr xmlns="http://schemas.microsoft.com/office/spreadsheetml/2009/9/main" objectType="CheckBox" checked="Checked" fmlaLink="$M$29" lockText="1"/>
</file>

<file path=xl/ctrlProps/ctrlProp16.xml><?xml version="1.0" encoding="utf-8"?>
<formControlPr xmlns="http://schemas.microsoft.com/office/spreadsheetml/2009/9/main" objectType="CheckBox" fmlaLink="#REF!" lockText="1"/>
</file>

<file path=xl/ctrlProps/ctrlProp17.xml><?xml version="1.0" encoding="utf-8"?>
<formControlPr xmlns="http://schemas.microsoft.com/office/spreadsheetml/2009/9/main" objectType="CheckBox" fmlaLink="#REF!" lockText="1"/>
</file>

<file path=xl/ctrlProps/ctrlProp18.xml><?xml version="1.0" encoding="utf-8"?>
<formControlPr xmlns="http://schemas.microsoft.com/office/spreadsheetml/2009/9/main" objectType="CheckBox" fmlaLink="$M$30" lockText="1"/>
</file>

<file path=xl/ctrlProps/ctrlProp19.xml><?xml version="1.0" encoding="utf-8"?>
<formControlPr xmlns="http://schemas.microsoft.com/office/spreadsheetml/2009/9/main" objectType="CheckBox" fmlaLink="$M$16" lockText="1"/>
</file>

<file path=xl/ctrlProps/ctrlProp2.xml><?xml version="1.0" encoding="utf-8"?>
<formControlPr xmlns="http://schemas.microsoft.com/office/spreadsheetml/2009/9/main" objectType="CheckBox" fmlaLink="#REF!" lockText="1"/>
</file>

<file path=xl/ctrlProps/ctrlProp20.xml><?xml version="1.0" encoding="utf-8"?>
<formControlPr xmlns="http://schemas.microsoft.com/office/spreadsheetml/2009/9/main" objectType="CheckBox" fmlaLink="#REF!" lockText="1"/>
</file>

<file path=xl/ctrlProps/ctrlProp21.xml><?xml version="1.0" encoding="utf-8"?>
<formControlPr xmlns="http://schemas.microsoft.com/office/spreadsheetml/2009/9/main" objectType="CheckBox" fmlaLink="#REF!" lockText="1"/>
</file>

<file path=xl/ctrlProps/ctrlProp22.xml><?xml version="1.0" encoding="utf-8"?>
<formControlPr xmlns="http://schemas.microsoft.com/office/spreadsheetml/2009/9/main" objectType="CheckBox" checked="Checked" fmlaLink="$M$17" lockText="1"/>
</file>

<file path=xl/ctrlProps/ctrlProp23.xml><?xml version="1.0" encoding="utf-8"?>
<formControlPr xmlns="http://schemas.microsoft.com/office/spreadsheetml/2009/9/main" objectType="CheckBox" fmlaLink="#REF!" lockText="1"/>
</file>

<file path=xl/ctrlProps/ctrlProp24.xml><?xml version="1.0" encoding="utf-8"?>
<formControlPr xmlns="http://schemas.microsoft.com/office/spreadsheetml/2009/9/main" objectType="CheckBox" fmlaLink="$M$18" lockText="1"/>
</file>

<file path=xl/ctrlProps/ctrlProp3.xml><?xml version="1.0" encoding="utf-8"?>
<formControlPr xmlns="http://schemas.microsoft.com/office/spreadsheetml/2009/9/main" objectType="CheckBox" fmlaLink="#REF!" lockText="1"/>
</file>

<file path=xl/ctrlProps/ctrlProp4.xml><?xml version="1.0" encoding="utf-8"?>
<formControlPr xmlns="http://schemas.microsoft.com/office/spreadsheetml/2009/9/main" objectType="CheckBox" fmlaLink="$M$11" lockText="1"/>
</file>

<file path=xl/ctrlProps/ctrlProp5.xml><?xml version="1.0" encoding="utf-8"?>
<formControlPr xmlns="http://schemas.microsoft.com/office/spreadsheetml/2009/9/main" objectType="CheckBox" fmlaLink="#REF!" lockText="1"/>
</file>

<file path=xl/ctrlProps/ctrlProp6.xml><?xml version="1.0" encoding="utf-8"?>
<formControlPr xmlns="http://schemas.microsoft.com/office/spreadsheetml/2009/9/main" objectType="CheckBox" fmlaLink="$M$12" lockText="1"/>
</file>

<file path=xl/ctrlProps/ctrlProp7.xml><?xml version="1.0" encoding="utf-8"?>
<formControlPr xmlns="http://schemas.microsoft.com/office/spreadsheetml/2009/9/main" objectType="CheckBox" fmlaLink="$M$22" lockText="1"/>
</file>

<file path=xl/ctrlProps/ctrlProp8.xml><?xml version="1.0" encoding="utf-8"?>
<formControlPr xmlns="http://schemas.microsoft.com/office/spreadsheetml/2009/9/main" objectType="CheckBox" fmlaLink="#REF!" lockText="1"/>
</file>

<file path=xl/ctrlProps/ctrlProp9.xml><?xml version="1.0" encoding="utf-8"?>
<formControlPr xmlns="http://schemas.microsoft.com/office/spreadsheetml/2009/9/main" objectType="CheckBox" fmlaLink="#REF!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2</xdr:col>
          <xdr:colOff>83820</xdr:colOff>
          <xdr:row>9</xdr:row>
          <xdr:rowOff>220980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0</xdr:rowOff>
        </xdr:from>
        <xdr:to>
          <xdr:col>2</xdr:col>
          <xdr:colOff>83820</xdr:colOff>
          <xdr:row>10</xdr:row>
          <xdr:rowOff>220980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0</xdr:rowOff>
        </xdr:from>
        <xdr:to>
          <xdr:col>2</xdr:col>
          <xdr:colOff>83820</xdr:colOff>
          <xdr:row>10</xdr:row>
          <xdr:rowOff>220980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0</xdr:rowOff>
        </xdr:from>
        <xdr:to>
          <xdr:col>2</xdr:col>
          <xdr:colOff>83820</xdr:colOff>
          <xdr:row>10</xdr:row>
          <xdr:rowOff>220980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2</xdr:col>
          <xdr:colOff>83820</xdr:colOff>
          <xdr:row>11</xdr:row>
          <xdr:rowOff>220980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2</xdr:col>
          <xdr:colOff>83820</xdr:colOff>
          <xdr:row>11</xdr:row>
          <xdr:rowOff>220980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2</xdr:col>
          <xdr:colOff>83820</xdr:colOff>
          <xdr:row>22</xdr:row>
          <xdr:rowOff>60960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0</xdr:rowOff>
        </xdr:from>
        <xdr:to>
          <xdr:col>2</xdr:col>
          <xdr:colOff>83820</xdr:colOff>
          <xdr:row>23</xdr:row>
          <xdr:rowOff>60960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0</xdr:rowOff>
        </xdr:from>
        <xdr:to>
          <xdr:col>2</xdr:col>
          <xdr:colOff>83820</xdr:colOff>
          <xdr:row>23</xdr:row>
          <xdr:rowOff>60960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0</xdr:rowOff>
        </xdr:from>
        <xdr:to>
          <xdr:col>2</xdr:col>
          <xdr:colOff>83820</xdr:colOff>
          <xdr:row>23</xdr:row>
          <xdr:rowOff>60960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0</xdr:rowOff>
        </xdr:from>
        <xdr:to>
          <xdr:col>2</xdr:col>
          <xdr:colOff>83820</xdr:colOff>
          <xdr:row>24</xdr:row>
          <xdr:rowOff>60960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0</xdr:rowOff>
        </xdr:from>
        <xdr:to>
          <xdr:col>2</xdr:col>
          <xdr:colOff>83820</xdr:colOff>
          <xdr:row>24</xdr:row>
          <xdr:rowOff>60960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2</xdr:col>
          <xdr:colOff>83820</xdr:colOff>
          <xdr:row>28</xdr:row>
          <xdr:rowOff>60960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0</xdr:rowOff>
        </xdr:from>
        <xdr:to>
          <xdr:col>2</xdr:col>
          <xdr:colOff>83820</xdr:colOff>
          <xdr:row>29</xdr:row>
          <xdr:rowOff>60960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0</xdr:rowOff>
        </xdr:from>
        <xdr:to>
          <xdr:col>2</xdr:col>
          <xdr:colOff>83820</xdr:colOff>
          <xdr:row>29</xdr:row>
          <xdr:rowOff>60960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0</xdr:rowOff>
        </xdr:from>
        <xdr:to>
          <xdr:col>2</xdr:col>
          <xdr:colOff>83820</xdr:colOff>
          <xdr:row>30</xdr:row>
          <xdr:rowOff>60960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0</xdr:rowOff>
        </xdr:from>
        <xdr:to>
          <xdr:col>2</xdr:col>
          <xdr:colOff>83820</xdr:colOff>
          <xdr:row>30</xdr:row>
          <xdr:rowOff>60960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0</xdr:rowOff>
        </xdr:from>
        <xdr:to>
          <xdr:col>2</xdr:col>
          <xdr:colOff>83820</xdr:colOff>
          <xdr:row>30</xdr:row>
          <xdr:rowOff>60960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10</xdr:col>
      <xdr:colOff>233572</xdr:colOff>
      <xdr:row>0</xdr:row>
      <xdr:rowOff>19051</xdr:rowOff>
    </xdr:from>
    <xdr:ext cx="1120071" cy="447674"/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0912" y="19051"/>
          <a:ext cx="1120071" cy="447674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0</xdr:rowOff>
        </xdr:from>
        <xdr:to>
          <xdr:col>2</xdr:col>
          <xdr:colOff>83820</xdr:colOff>
          <xdr:row>16</xdr:row>
          <xdr:rowOff>60960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0</xdr:rowOff>
        </xdr:from>
        <xdr:to>
          <xdr:col>2</xdr:col>
          <xdr:colOff>83820</xdr:colOff>
          <xdr:row>17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0</xdr:rowOff>
        </xdr:from>
        <xdr:to>
          <xdr:col>2</xdr:col>
          <xdr:colOff>83820</xdr:colOff>
          <xdr:row>17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0</xdr:rowOff>
        </xdr:from>
        <xdr:to>
          <xdr:col>2</xdr:col>
          <xdr:colOff>83820</xdr:colOff>
          <xdr:row>17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0</xdr:rowOff>
        </xdr:from>
        <xdr:to>
          <xdr:col>2</xdr:col>
          <xdr:colOff>83820</xdr:colOff>
          <xdr:row>17</xdr:row>
          <xdr:rowOff>220980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0</xdr:rowOff>
        </xdr:from>
        <xdr:to>
          <xdr:col>2</xdr:col>
          <xdr:colOff>83820</xdr:colOff>
          <xdr:row>17</xdr:row>
          <xdr:rowOff>220980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tfs\projdev\Consultant%20Services\ACEC\Small%20Group%20-%20Profit%20Calculations\Profit%20Calculation%20Scenarios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RIMAGE1\plandev\Consultant%20Services\TEMPLATES\Scope%20of%20Services%20&amp;%20Workbooks\Workbooks\FINAL\Final%20Roadway%20Design%20-%20Fee%20Proposal%20Workbook%20(rev%201-14-20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t scenarios"/>
      <sheetName val="Staffing Plan"/>
    </sheetNames>
    <sheetDataSet>
      <sheetData sheetId="0"/>
      <sheetData sheetId="1">
        <row r="25">
          <cell r="B25" t="str">
            <v>Employee Name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ions"/>
      <sheetName val="Staffing Plan"/>
      <sheetName val="Est. of Hours"/>
      <sheetName val="Direct Expenses"/>
      <sheetName val="Project Cost Breakdown"/>
      <sheetName val="Notes-Assumptions"/>
    </sheetNames>
    <sheetDataSet>
      <sheetData sheetId="0"/>
      <sheetData sheetId="1">
        <row r="18">
          <cell r="B18" t="str">
            <v>Employee Name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52"/>
  <sheetViews>
    <sheetView tabSelected="1" showRuler="0" topLeftCell="A16" zoomScaleNormal="100" zoomScalePageLayoutView="110" workbookViewId="0">
      <selection activeCell="E11" sqref="E11:L11"/>
    </sheetView>
  </sheetViews>
  <sheetFormatPr defaultRowHeight="14.4" x14ac:dyDescent="0.3"/>
  <cols>
    <col min="1" max="1" width="1.33203125" style="11" customWidth="1"/>
    <col min="2" max="2" width="3.33203125" style="13" customWidth="1"/>
    <col min="3" max="3" width="7.44140625" style="11" customWidth="1"/>
    <col min="4" max="4" width="3.33203125" style="11" customWidth="1"/>
    <col min="5" max="5" width="5.6640625" style="11" customWidth="1"/>
    <col min="6" max="6" width="5.5546875" style="11" customWidth="1"/>
    <col min="7" max="7" width="6.6640625" style="11" customWidth="1"/>
    <col min="8" max="8" width="6.5546875" style="11" customWidth="1"/>
    <col min="9" max="9" width="19.5546875" style="11" customWidth="1"/>
    <col min="10" max="11" width="19.109375" style="11" customWidth="1"/>
    <col min="12" max="12" width="1.44140625" style="11" customWidth="1"/>
    <col min="13" max="13" width="34.109375" customWidth="1"/>
    <col min="14" max="16" width="9.109375" customWidth="1"/>
    <col min="17" max="17" width="24.109375" customWidth="1"/>
    <col min="18" max="18" width="12.88671875" customWidth="1"/>
    <col min="19" max="29" width="9.109375" customWidth="1"/>
  </cols>
  <sheetData>
    <row r="1" spans="1:29" ht="34.5" customHeight="1" x14ac:dyDescent="0.3">
      <c r="B1" s="12" t="s">
        <v>0</v>
      </c>
      <c r="F1" s="1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0.199999999999999" customHeight="1" x14ac:dyDescent="0.3">
      <c r="F2" s="1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0.8" customHeight="1" x14ac:dyDescent="0.3">
      <c r="M3" s="1"/>
      <c r="N3" s="2">
        <v>0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3">
      <c r="A4" s="14"/>
      <c r="B4" s="15" t="s">
        <v>1</v>
      </c>
      <c r="D4" s="16"/>
      <c r="E4" s="17"/>
      <c r="F4" s="17"/>
      <c r="G4" s="18"/>
      <c r="H4" s="18"/>
      <c r="I4" s="19" t="s">
        <v>2</v>
      </c>
      <c r="J4" s="20"/>
      <c r="K4" s="21"/>
      <c r="L4" s="22"/>
      <c r="M4" s="3"/>
      <c r="N4" s="3"/>
      <c r="O4" s="3"/>
      <c r="P4" s="3"/>
      <c r="Q4" s="3"/>
      <c r="R4" s="3"/>
      <c r="S4" s="4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3">
      <c r="A5" s="14"/>
      <c r="B5" s="15" t="s">
        <v>3</v>
      </c>
      <c r="D5" s="16"/>
      <c r="E5" s="23"/>
      <c r="F5" s="23"/>
      <c r="G5" s="23"/>
      <c r="H5" s="23"/>
      <c r="I5" s="19" t="s">
        <v>4</v>
      </c>
      <c r="J5" s="24"/>
      <c r="K5" s="21"/>
      <c r="L5" s="25"/>
      <c r="M5" s="3"/>
      <c r="N5" s="3"/>
      <c r="O5" s="3"/>
      <c r="P5" s="3"/>
      <c r="Q5" s="3"/>
      <c r="R5" s="3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5.75" customHeight="1" x14ac:dyDescent="0.3">
      <c r="A6" s="14"/>
      <c r="B6" s="15" t="s">
        <v>5</v>
      </c>
      <c r="D6" s="16"/>
      <c r="E6" s="23"/>
      <c r="F6" s="23"/>
      <c r="G6" s="23"/>
      <c r="H6" s="23"/>
      <c r="I6" s="19" t="s">
        <v>6</v>
      </c>
      <c r="J6" s="23"/>
      <c r="K6" s="26"/>
      <c r="L6" s="27"/>
      <c r="M6" s="3"/>
      <c r="N6" s="3">
        <v>3</v>
      </c>
      <c r="O6" s="3"/>
      <c r="P6" s="3"/>
      <c r="Q6" s="3"/>
      <c r="R6" s="3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22.5" customHeight="1" x14ac:dyDescent="0.3">
      <c r="A7" s="28"/>
      <c r="B7" s="29" t="s">
        <v>7</v>
      </c>
      <c r="C7" s="29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5.6" x14ac:dyDescent="0.3">
      <c r="A8" s="30"/>
      <c r="B8" s="31" t="s">
        <v>8</v>
      </c>
      <c r="C8" s="31"/>
      <c r="F8" s="11" t="s">
        <v>9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5.6" x14ac:dyDescent="0.3">
      <c r="A9" s="30"/>
      <c r="B9" s="32">
        <v>40</v>
      </c>
      <c r="C9" s="33" t="s">
        <v>10</v>
      </c>
      <c r="D9" s="34"/>
      <c r="E9" s="35" t="s">
        <v>11</v>
      </c>
      <c r="F9" s="34"/>
      <c r="G9" s="34"/>
      <c r="H9" s="34"/>
      <c r="I9" s="34"/>
      <c r="J9" s="34"/>
      <c r="K9" s="34"/>
      <c r="L9" s="34"/>
      <c r="M9" s="1"/>
      <c r="N9" s="1"/>
      <c r="O9" s="1"/>
      <c r="P9" s="1"/>
      <c r="Q9" s="1"/>
      <c r="R9" s="1"/>
      <c r="S9" s="1">
        <v>40</v>
      </c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25.2" customHeight="1" x14ac:dyDescent="0.3">
      <c r="A10" s="30"/>
      <c r="B10" s="36"/>
      <c r="C10" s="37">
        <v>0.11</v>
      </c>
      <c r="D10" s="37"/>
      <c r="E10" s="85" t="s">
        <v>43</v>
      </c>
      <c r="F10" s="85"/>
      <c r="G10" s="85"/>
      <c r="H10" s="85"/>
      <c r="I10" s="85"/>
      <c r="J10" s="85"/>
      <c r="K10" s="85"/>
      <c r="L10" s="85"/>
      <c r="M10" s="1" t="b">
        <v>1</v>
      </c>
      <c r="N10" s="1">
        <f>IF(M10=FALSE," ",C10*$B$9)</f>
        <v>4.4000000000000004</v>
      </c>
      <c r="O10" s="1">
        <f>IF(N10=" "," ",1)</f>
        <v>1</v>
      </c>
      <c r="P10" s="1"/>
      <c r="Q10" s="1"/>
      <c r="R10" s="1"/>
      <c r="S10" s="5">
        <v>0.11</v>
      </c>
      <c r="T10" s="1">
        <f>IF(M10=FALSE," ",S10*$S$9)</f>
        <v>4.4000000000000004</v>
      </c>
      <c r="U10" s="1"/>
      <c r="V10" s="1"/>
      <c r="W10" s="1"/>
      <c r="X10" s="1"/>
      <c r="Y10" s="1"/>
      <c r="Z10" s="1"/>
      <c r="AA10" s="1"/>
      <c r="AB10" s="1"/>
      <c r="AC10" s="1"/>
    </row>
    <row r="11" spans="1:29" ht="27" customHeight="1" x14ac:dyDescent="0.3">
      <c r="A11" s="30"/>
      <c r="B11" s="36"/>
      <c r="C11" s="38">
        <v>0.12</v>
      </c>
      <c r="D11" s="37"/>
      <c r="E11" s="86" t="s">
        <v>39</v>
      </c>
      <c r="F11" s="86"/>
      <c r="G11" s="86"/>
      <c r="H11" s="86"/>
      <c r="I11" s="86"/>
      <c r="J11" s="86"/>
      <c r="K11" s="86"/>
      <c r="L11" s="86"/>
      <c r="M11" s="1" t="b">
        <v>0</v>
      </c>
      <c r="N11" s="1" t="str">
        <f>IF(M11=FALSE," ",C11*$B$9)</f>
        <v xml:space="preserve"> </v>
      </c>
      <c r="O11" s="1" t="str">
        <f>IF(N11=" "," ",1)</f>
        <v xml:space="preserve"> </v>
      </c>
      <c r="P11" s="1"/>
      <c r="Q11" s="1"/>
      <c r="R11" s="1"/>
      <c r="S11" s="5">
        <v>0.125</v>
      </c>
      <c r="T11" s="1" t="str">
        <f t="shared" ref="T11:T12" si="0">IF(M11=FALSE," ",S11*$S$9)</f>
        <v xml:space="preserve"> </v>
      </c>
      <c r="U11" s="1"/>
      <c r="V11" s="1"/>
      <c r="W11" s="1"/>
      <c r="X11" s="1"/>
      <c r="Y11" s="1"/>
      <c r="Z11" s="1"/>
      <c r="AA11" s="1"/>
      <c r="AB11" s="1"/>
      <c r="AC11" s="1"/>
    </row>
    <row r="12" spans="1:29" ht="27" customHeight="1" x14ac:dyDescent="0.3">
      <c r="A12" s="30"/>
      <c r="B12" s="36"/>
      <c r="C12" s="38">
        <v>0.13</v>
      </c>
      <c r="D12" s="37"/>
      <c r="E12" s="87" t="s">
        <v>34</v>
      </c>
      <c r="F12" s="87"/>
      <c r="G12" s="87"/>
      <c r="H12" s="87"/>
      <c r="I12" s="87"/>
      <c r="J12" s="87"/>
      <c r="K12" s="87"/>
      <c r="L12" s="87"/>
      <c r="M12" s="1" t="b">
        <v>0</v>
      </c>
      <c r="N12" s="1" t="str">
        <f>IF(M12=FALSE," ",C12*$B$9)</f>
        <v xml:space="preserve"> </v>
      </c>
      <c r="O12" s="1" t="str">
        <f>IF(N12=" "," ",1)</f>
        <v xml:space="preserve"> </v>
      </c>
      <c r="P12" s="1"/>
      <c r="Q12" s="1"/>
      <c r="R12" s="1"/>
      <c r="S12" s="5">
        <v>0.15</v>
      </c>
      <c r="T12" s="1" t="str">
        <f t="shared" si="0"/>
        <v xml:space="preserve"> </v>
      </c>
      <c r="U12" s="1"/>
      <c r="V12" s="1"/>
      <c r="W12" s="1"/>
      <c r="X12" s="1"/>
      <c r="Y12" s="1"/>
      <c r="Z12" s="1"/>
      <c r="AA12" s="1"/>
      <c r="AB12" s="1"/>
      <c r="AC12" s="1"/>
    </row>
    <row r="13" spans="1:29" ht="12" customHeight="1" x14ac:dyDescent="0.3">
      <c r="A13" s="30"/>
      <c r="C13" s="39"/>
      <c r="D13" s="34"/>
      <c r="E13" s="34"/>
      <c r="F13" s="34"/>
      <c r="G13" s="34"/>
      <c r="H13" s="34"/>
      <c r="I13" s="34"/>
      <c r="J13" s="34"/>
      <c r="K13" s="34"/>
      <c r="L13" s="34"/>
      <c r="M13" s="1"/>
      <c r="N13" s="1">
        <f>SUM(N10:N12)</f>
        <v>4.4000000000000004</v>
      </c>
      <c r="O13" s="1"/>
      <c r="P13" s="1">
        <f>SUM(O10:O12)</f>
        <v>1</v>
      </c>
      <c r="Q13" s="1">
        <f>IF(P13=1,N13,"Please Place Only One Check Mark per Qualifier Field")</f>
        <v>4.4000000000000004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5.6" x14ac:dyDescent="0.3">
      <c r="A14" s="30"/>
      <c r="B14" s="31" t="s">
        <v>12</v>
      </c>
      <c r="C14" s="34"/>
      <c r="D14" s="34"/>
      <c r="E14" s="34"/>
      <c r="F14" s="34" t="s">
        <v>13</v>
      </c>
      <c r="G14" s="34"/>
      <c r="H14" s="34"/>
      <c r="I14" s="34"/>
      <c r="J14" s="34"/>
      <c r="K14" s="34"/>
      <c r="L14" s="34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5.6" x14ac:dyDescent="0.3">
      <c r="A15" s="30"/>
      <c r="B15" s="40">
        <v>20</v>
      </c>
      <c r="C15" s="33" t="s">
        <v>10</v>
      </c>
      <c r="D15" s="34"/>
      <c r="E15" s="35" t="s">
        <v>11</v>
      </c>
      <c r="F15" s="34"/>
      <c r="G15" s="34"/>
      <c r="H15" s="34"/>
      <c r="I15" s="34"/>
      <c r="J15" s="34"/>
      <c r="K15" s="34"/>
      <c r="L15" s="34"/>
      <c r="M15" s="1"/>
      <c r="N15" s="1"/>
      <c r="O15" s="1"/>
      <c r="P15" s="1"/>
      <c r="Q15" s="1"/>
      <c r="R15" s="1"/>
      <c r="S15" s="1">
        <v>20</v>
      </c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2.9" customHeight="1" x14ac:dyDescent="0.3">
      <c r="A16" s="30"/>
      <c r="B16" s="36"/>
      <c r="C16" s="37">
        <v>0.11</v>
      </c>
      <c r="D16" s="37"/>
      <c r="E16" s="34" t="s">
        <v>42</v>
      </c>
      <c r="F16" s="34"/>
      <c r="G16" s="34"/>
      <c r="H16" s="34"/>
      <c r="I16" s="34"/>
      <c r="J16" s="34"/>
      <c r="K16" s="34"/>
      <c r="L16" s="34"/>
      <c r="M16" s="1" t="b">
        <v>0</v>
      </c>
      <c r="N16" s="1" t="str">
        <f>IF(M16=FALSE," ",C16*$B$15)</f>
        <v xml:space="preserve"> </v>
      </c>
      <c r="O16" s="1" t="str">
        <f>IF(N16=" "," ",1)</f>
        <v xml:space="preserve"> </v>
      </c>
      <c r="P16" s="1"/>
      <c r="Q16" s="1"/>
      <c r="R16" s="1"/>
      <c r="S16" s="5">
        <v>0.11</v>
      </c>
      <c r="T16" s="1" t="str">
        <f>IF(M16=FALSE," ",S16*$S$15)</f>
        <v xml:space="preserve"> </v>
      </c>
      <c r="U16" s="1"/>
      <c r="V16" s="1"/>
      <c r="W16" s="1"/>
      <c r="X16" s="1"/>
      <c r="Y16" s="1"/>
      <c r="Z16" s="1"/>
      <c r="AA16" s="1"/>
      <c r="AB16" s="1"/>
      <c r="AC16" s="1"/>
    </row>
    <row r="17" spans="1:29" ht="15.6" x14ac:dyDescent="0.3">
      <c r="A17" s="30"/>
      <c r="B17" s="36"/>
      <c r="C17" s="38">
        <v>0.12</v>
      </c>
      <c r="D17" s="37"/>
      <c r="E17" s="86" t="s">
        <v>38</v>
      </c>
      <c r="F17" s="86"/>
      <c r="G17" s="86"/>
      <c r="H17" s="86"/>
      <c r="I17" s="86"/>
      <c r="J17" s="86"/>
      <c r="K17" s="86"/>
      <c r="L17" s="86"/>
      <c r="M17" s="1" t="b">
        <v>1</v>
      </c>
      <c r="N17" s="1">
        <f>IF(M17=FALSE," ",C17*$B$15)</f>
        <v>2.4</v>
      </c>
      <c r="O17" s="1">
        <f>IF(N17=" "," ",1)</f>
        <v>1</v>
      </c>
      <c r="P17" s="1"/>
      <c r="Q17" s="1"/>
      <c r="R17" s="1"/>
      <c r="S17" s="5">
        <v>0.125</v>
      </c>
      <c r="T17" s="1">
        <f t="shared" ref="T17:T18" si="1">IF(M17=FALSE," ",S17*$S$15)</f>
        <v>2.5</v>
      </c>
      <c r="U17" s="1"/>
      <c r="V17" s="1"/>
      <c r="W17" s="1"/>
      <c r="X17" s="1"/>
      <c r="Y17" s="1"/>
      <c r="Z17" s="1"/>
      <c r="AA17" s="1"/>
      <c r="AB17" s="1"/>
      <c r="AC17" s="1"/>
    </row>
    <row r="18" spans="1:29" ht="29.25" customHeight="1" x14ac:dyDescent="0.3">
      <c r="A18" s="30"/>
      <c r="B18" s="36"/>
      <c r="C18" s="38">
        <v>0.13</v>
      </c>
      <c r="D18" s="37"/>
      <c r="E18" s="87" t="s">
        <v>40</v>
      </c>
      <c r="F18" s="87"/>
      <c r="G18" s="87"/>
      <c r="H18" s="87"/>
      <c r="I18" s="87"/>
      <c r="J18" s="87"/>
      <c r="K18" s="87"/>
      <c r="L18" s="87"/>
      <c r="M18" s="1" t="b">
        <v>0</v>
      </c>
      <c r="N18" s="1" t="str">
        <f>IF(M18=FALSE," ",C18*$B$15)</f>
        <v xml:space="preserve"> </v>
      </c>
      <c r="O18" s="1" t="str">
        <f>IF(N18=" "," ",1)</f>
        <v xml:space="preserve"> </v>
      </c>
      <c r="P18" s="1"/>
      <c r="Q18" s="1"/>
      <c r="R18" s="1"/>
      <c r="S18" s="5">
        <v>0.15</v>
      </c>
      <c r="T18" s="1" t="str">
        <f t="shared" si="1"/>
        <v xml:space="preserve"> </v>
      </c>
      <c r="U18" s="1"/>
      <c r="V18" s="1"/>
      <c r="W18" s="1"/>
      <c r="X18" s="1"/>
      <c r="Y18" s="1"/>
      <c r="Z18" s="1"/>
      <c r="AA18" s="1"/>
      <c r="AB18" s="1"/>
      <c r="AC18" s="1"/>
    </row>
    <row r="19" spans="1:29" ht="12" customHeight="1" x14ac:dyDescent="0.3">
      <c r="A19" s="30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1"/>
      <c r="N19" s="1">
        <f>SUM(N16:N18)</f>
        <v>2.4</v>
      </c>
      <c r="O19" s="1"/>
      <c r="P19" s="1">
        <f>SUM(O16:O18)</f>
        <v>1</v>
      </c>
      <c r="Q19" s="1">
        <f>IF(P19=1,N19,"Please Place Only One Check Mark per Qualifier Field")</f>
        <v>2.4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5.6" x14ac:dyDescent="0.3">
      <c r="A20" s="30"/>
      <c r="B20" s="31" t="s">
        <v>14</v>
      </c>
      <c r="C20" s="34"/>
      <c r="D20" s="34"/>
      <c r="E20" s="34"/>
      <c r="F20" s="34" t="s">
        <v>15</v>
      </c>
      <c r="G20" s="34"/>
      <c r="H20" s="34"/>
      <c r="I20" s="34"/>
      <c r="J20" s="34"/>
      <c r="K20" s="34"/>
      <c r="L20" s="34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5.6" x14ac:dyDescent="0.3">
      <c r="A21" s="30"/>
      <c r="B21" s="40">
        <v>20</v>
      </c>
      <c r="C21" s="33" t="s">
        <v>10</v>
      </c>
      <c r="D21" s="34"/>
      <c r="E21" s="35" t="s">
        <v>11</v>
      </c>
      <c r="F21" s="34"/>
      <c r="G21" s="34"/>
      <c r="H21" s="34"/>
      <c r="I21" s="41" t="s">
        <v>16</v>
      </c>
      <c r="J21" s="34"/>
      <c r="K21" s="34"/>
      <c r="L21" s="34"/>
      <c r="M21" s="1"/>
      <c r="N21" s="1"/>
      <c r="O21" s="1"/>
      <c r="P21" s="1"/>
      <c r="Q21" s="1"/>
      <c r="R21" s="1"/>
      <c r="S21" s="1">
        <v>20</v>
      </c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2.9" customHeight="1" x14ac:dyDescent="0.3">
      <c r="A22" s="30"/>
      <c r="B22" s="36"/>
      <c r="C22" s="37">
        <v>0.11</v>
      </c>
      <c r="D22" s="37"/>
      <c r="E22" s="34" t="s">
        <v>35</v>
      </c>
      <c r="F22" s="34"/>
      <c r="G22" s="34"/>
      <c r="H22" s="34"/>
      <c r="I22" s="41"/>
      <c r="J22" s="34"/>
      <c r="K22" s="34"/>
      <c r="L22" s="34"/>
      <c r="M22" s="1" t="b">
        <v>0</v>
      </c>
      <c r="N22" s="1" t="str">
        <f>IF(M22=FALSE," ",C22*$B$21)</f>
        <v xml:space="preserve"> </v>
      </c>
      <c r="O22" s="1" t="str">
        <f>IF(N22=" "," ",1)</f>
        <v xml:space="preserve"> </v>
      </c>
      <c r="P22" s="1"/>
      <c r="Q22" s="1"/>
      <c r="R22" s="1"/>
      <c r="S22" s="5">
        <v>0.11</v>
      </c>
      <c r="T22" s="1" t="str">
        <f>IF(M22=FALSE," ",S22*$S$21)</f>
        <v xml:space="preserve"> </v>
      </c>
      <c r="U22" s="1"/>
      <c r="V22" s="1"/>
      <c r="W22" s="1"/>
      <c r="X22" s="1"/>
      <c r="Y22" s="1"/>
      <c r="Z22" s="1"/>
      <c r="AA22" s="1"/>
      <c r="AB22" s="1"/>
      <c r="AC22" s="1"/>
    </row>
    <row r="23" spans="1:29" ht="12.9" customHeight="1" x14ac:dyDescent="0.3">
      <c r="A23" s="30"/>
      <c r="B23" s="36"/>
      <c r="C23" s="37">
        <v>0.12</v>
      </c>
      <c r="D23" s="37"/>
      <c r="E23" s="34" t="s">
        <v>36</v>
      </c>
      <c r="F23" s="34"/>
      <c r="G23" s="34"/>
      <c r="H23" s="34"/>
      <c r="I23" s="34"/>
      <c r="J23" s="34"/>
      <c r="K23" s="34"/>
      <c r="L23" s="34"/>
      <c r="M23" s="1" t="b">
        <v>1</v>
      </c>
      <c r="N23" s="1">
        <f>IF(M23=FALSE," ",C23*$B$21)</f>
        <v>2.4</v>
      </c>
      <c r="O23" s="1">
        <f>IF(N23=" "," ",1)</f>
        <v>1</v>
      </c>
      <c r="P23" s="1"/>
      <c r="Q23" s="1"/>
      <c r="R23" s="1"/>
      <c r="S23" s="5">
        <v>0.125</v>
      </c>
      <c r="T23" s="1">
        <f t="shared" ref="T23:T24" si="2">IF(M23=FALSE," ",S23*$S$21)</f>
        <v>2.5</v>
      </c>
      <c r="U23" s="1"/>
      <c r="V23" s="1"/>
      <c r="W23" s="1"/>
      <c r="X23" s="1"/>
      <c r="Y23" s="1"/>
      <c r="Z23" s="1"/>
      <c r="AA23" s="1"/>
      <c r="AB23" s="1"/>
      <c r="AC23" s="1"/>
    </row>
    <row r="24" spans="1:29" ht="12.9" customHeight="1" x14ac:dyDescent="0.3">
      <c r="A24" s="30"/>
      <c r="B24" s="36"/>
      <c r="C24" s="37">
        <v>0.13</v>
      </c>
      <c r="D24" s="37"/>
      <c r="E24" s="34" t="s">
        <v>37</v>
      </c>
      <c r="F24" s="34"/>
      <c r="G24" s="34"/>
      <c r="H24" s="34"/>
      <c r="I24" s="34"/>
      <c r="J24" s="34"/>
      <c r="K24" s="34"/>
      <c r="L24" s="34"/>
      <c r="M24" s="1" t="b">
        <v>0</v>
      </c>
      <c r="N24" s="1" t="str">
        <f>IF(M24=FALSE," ",C24*$B$21)</f>
        <v xml:space="preserve"> </v>
      </c>
      <c r="O24" s="1" t="str">
        <f>IF(N24=" "," ",1)</f>
        <v xml:space="preserve"> </v>
      </c>
      <c r="P24" s="1"/>
      <c r="Q24" s="1"/>
      <c r="R24" s="1"/>
      <c r="S24" s="5">
        <v>0.15</v>
      </c>
      <c r="T24" s="1" t="str">
        <f t="shared" si="2"/>
        <v xml:space="preserve"> </v>
      </c>
      <c r="U24" s="1"/>
      <c r="V24" s="1"/>
      <c r="W24" s="1"/>
      <c r="X24" s="1"/>
      <c r="Y24" s="1"/>
      <c r="Z24" s="1"/>
      <c r="AA24" s="1"/>
      <c r="AB24" s="1"/>
      <c r="AC24" s="1"/>
    </row>
    <row r="25" spans="1:29" ht="12" customHeight="1" x14ac:dyDescent="0.3">
      <c r="A25" s="30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1"/>
      <c r="N25" s="1">
        <f>SUM(N22:N24)</f>
        <v>2.4</v>
      </c>
      <c r="O25" s="1"/>
      <c r="P25" s="1">
        <f>SUM(O22:O24)</f>
        <v>1</v>
      </c>
      <c r="Q25" s="1">
        <f>IF(P25=1,N25,"Please Place Only One Check Mark per Qualifier Field")</f>
        <v>2.4</v>
      </c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5.6" x14ac:dyDescent="0.3">
      <c r="A26" s="30"/>
      <c r="B26" s="31" t="s">
        <v>17</v>
      </c>
      <c r="C26" s="34"/>
      <c r="D26" s="34"/>
      <c r="E26" s="34"/>
      <c r="F26" s="34"/>
      <c r="G26" s="42" t="s">
        <v>18</v>
      </c>
      <c r="H26" s="34"/>
      <c r="I26" s="34"/>
      <c r="J26" s="34"/>
      <c r="K26" s="34"/>
      <c r="L26" s="34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5.6" x14ac:dyDescent="0.3">
      <c r="A27" s="30"/>
      <c r="B27" s="32">
        <v>20</v>
      </c>
      <c r="C27" s="33" t="s">
        <v>10</v>
      </c>
      <c r="D27" s="34"/>
      <c r="E27" s="35" t="s">
        <v>11</v>
      </c>
      <c r="F27" s="34"/>
      <c r="G27" s="34"/>
      <c r="H27" s="34"/>
      <c r="I27" s="34"/>
      <c r="J27" s="34"/>
      <c r="K27" s="34"/>
      <c r="L27" s="34"/>
      <c r="M27" s="1"/>
      <c r="N27" s="1"/>
      <c r="O27" s="1"/>
      <c r="P27" s="1"/>
      <c r="Q27" s="1"/>
      <c r="R27" s="1"/>
      <c r="S27" s="1">
        <v>20</v>
      </c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2.9" customHeight="1" x14ac:dyDescent="0.3">
      <c r="A28" s="30"/>
      <c r="B28" s="36"/>
      <c r="C28" s="37">
        <v>0.11</v>
      </c>
      <c r="D28" s="37"/>
      <c r="E28" s="34" t="s">
        <v>19</v>
      </c>
      <c r="F28" s="34"/>
      <c r="G28" s="34"/>
      <c r="H28" s="34"/>
      <c r="I28" s="34"/>
      <c r="J28" s="34"/>
      <c r="K28" s="34"/>
      <c r="L28" s="34"/>
      <c r="M28" s="1" t="b">
        <v>0</v>
      </c>
      <c r="N28" s="1" t="str">
        <f>IF(M28=FALSE," ",C28*$B$27)</f>
        <v xml:space="preserve"> </v>
      </c>
      <c r="O28" s="1" t="str">
        <f>IF(N28=" "," ",1)</f>
        <v xml:space="preserve"> </v>
      </c>
      <c r="P28" s="1"/>
      <c r="Q28" s="1"/>
      <c r="R28" s="1"/>
      <c r="S28" s="5">
        <v>0.11</v>
      </c>
      <c r="T28" s="1" t="str">
        <f>IF(M28=FALSE," ",S28*$S$27)</f>
        <v xml:space="preserve"> </v>
      </c>
      <c r="U28" s="1"/>
      <c r="V28" s="1"/>
      <c r="W28" s="1"/>
      <c r="X28" s="1"/>
      <c r="Y28" s="1"/>
      <c r="Z28" s="1"/>
      <c r="AA28" s="1"/>
      <c r="AB28" s="1"/>
      <c r="AC28" s="1"/>
    </row>
    <row r="29" spans="1:29" ht="12.9" customHeight="1" x14ac:dyDescent="0.3">
      <c r="A29" s="30"/>
      <c r="B29" s="36"/>
      <c r="C29" s="37">
        <v>0.12</v>
      </c>
      <c r="D29" s="37"/>
      <c r="E29" s="34" t="s">
        <v>20</v>
      </c>
      <c r="F29" s="34"/>
      <c r="G29" s="34"/>
      <c r="H29" s="34"/>
      <c r="I29" s="34"/>
      <c r="J29" s="34"/>
      <c r="K29" s="34"/>
      <c r="L29" s="34"/>
      <c r="M29" s="1" t="b">
        <v>1</v>
      </c>
      <c r="N29" s="1">
        <f>IF(M29=FALSE," ",C29*$B$27)</f>
        <v>2.4</v>
      </c>
      <c r="O29" s="1">
        <f>IF(N29=" "," ",1)</f>
        <v>1</v>
      </c>
      <c r="P29" s="1"/>
      <c r="Q29" s="1"/>
      <c r="R29" s="1"/>
      <c r="S29" s="5">
        <v>0.125</v>
      </c>
      <c r="T29" s="1">
        <f t="shared" ref="T29:T30" si="3">IF(M29=FALSE," ",S29*$S$27)</f>
        <v>2.5</v>
      </c>
      <c r="U29" s="1"/>
      <c r="V29" s="1"/>
      <c r="W29" s="1"/>
      <c r="X29" s="1"/>
      <c r="Y29" s="1"/>
      <c r="Z29" s="1"/>
      <c r="AA29" s="1"/>
      <c r="AB29" s="1"/>
      <c r="AC29" s="1"/>
    </row>
    <row r="30" spans="1:29" ht="12.9" customHeight="1" x14ac:dyDescent="0.3">
      <c r="A30" s="30"/>
      <c r="B30" s="36"/>
      <c r="C30" s="37">
        <v>0.13</v>
      </c>
      <c r="D30" s="37"/>
      <c r="E30" s="34" t="s">
        <v>21</v>
      </c>
      <c r="F30" s="34"/>
      <c r="G30" s="34"/>
      <c r="H30" s="34"/>
      <c r="I30" s="34"/>
      <c r="J30" s="34"/>
      <c r="K30" s="34"/>
      <c r="L30" s="34"/>
      <c r="M30" s="1" t="b">
        <v>0</v>
      </c>
      <c r="N30" s="1" t="str">
        <f>IF(M30=FALSE," ",C30*$B$27)</f>
        <v xml:space="preserve"> </v>
      </c>
      <c r="O30" s="1" t="str">
        <f>IF(N30=" "," ",1)</f>
        <v xml:space="preserve"> </v>
      </c>
      <c r="P30" s="1"/>
      <c r="Q30" s="1"/>
      <c r="R30" s="1"/>
      <c r="S30" s="5">
        <v>0.15</v>
      </c>
      <c r="T30" s="1" t="str">
        <f t="shared" si="3"/>
        <v xml:space="preserve"> </v>
      </c>
      <c r="U30" s="1"/>
      <c r="V30" s="1"/>
      <c r="W30" s="1"/>
      <c r="X30" s="1"/>
      <c r="Y30" s="1"/>
      <c r="Z30" s="1"/>
      <c r="AA30" s="1"/>
      <c r="AB30" s="1"/>
      <c r="AC30" s="1"/>
    </row>
    <row r="31" spans="1:29" ht="12" customHeight="1" x14ac:dyDescent="0.3">
      <c r="A31" s="30"/>
      <c r="B31" s="36"/>
      <c r="C31" s="39"/>
      <c r="D31" s="34"/>
      <c r="E31" s="34"/>
      <c r="F31" s="34"/>
      <c r="G31" s="34"/>
      <c r="H31" s="34"/>
      <c r="I31" s="34"/>
      <c r="J31" s="34"/>
      <c r="K31" s="34"/>
      <c r="L31" s="34"/>
      <c r="M31" s="1"/>
      <c r="N31" s="1">
        <f>SUM(N28:N30)</f>
        <v>2.4</v>
      </c>
      <c r="O31" s="1"/>
      <c r="P31" s="1">
        <f>SUM(O28:O30)</f>
        <v>1</v>
      </c>
      <c r="Q31" s="1">
        <f>IF(P31=1,N31,"Please Place Only One Check Mark per Qualifier Field")</f>
        <v>2.4</v>
      </c>
      <c r="R31" s="1"/>
      <c r="S31" s="1"/>
      <c r="T31" s="5">
        <f>SUM(T10:T30)/100</f>
        <v>0.11900000000000001</v>
      </c>
      <c r="U31" s="1"/>
      <c r="V31" s="1"/>
      <c r="W31" s="1"/>
      <c r="X31" s="1"/>
      <c r="Y31" s="1"/>
      <c r="Z31" s="1"/>
      <c r="AA31" s="1"/>
      <c r="AB31" s="1"/>
      <c r="AC31" s="1"/>
    </row>
    <row r="32" spans="1:29" ht="15" thickBot="1" x14ac:dyDescent="0.35">
      <c r="C32" s="34"/>
      <c r="D32" s="34"/>
      <c r="E32" s="34"/>
      <c r="F32" s="34"/>
      <c r="G32" s="34"/>
      <c r="H32" s="43" t="str">
        <f>IF(N46=FALSE, "Please place one check mark per factor","")</f>
        <v/>
      </c>
      <c r="I32" s="34"/>
      <c r="J32" s="34"/>
      <c r="K32" s="44"/>
      <c r="L32" s="34"/>
      <c r="M32" s="1"/>
      <c r="N32" s="1"/>
      <c r="O32" s="1"/>
      <c r="P32" s="1"/>
      <c r="Q32" s="1"/>
      <c r="R32" t="s">
        <v>22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8.600000000000001" thickTop="1" thickBot="1" x14ac:dyDescent="0.35">
      <c r="D33" s="45"/>
      <c r="E33" s="83" t="s">
        <v>23</v>
      </c>
      <c r="F33" s="88">
        <f>IF(N46=TRUE,Q33,"error")</f>
        <v>0.11600000000000002</v>
      </c>
      <c r="G33" s="89"/>
      <c r="H33" s="46"/>
      <c r="I33" s="47"/>
      <c r="J33" s="48"/>
      <c r="K33" s="49"/>
      <c r="L33" s="34"/>
      <c r="M33" s="1"/>
      <c r="N33" s="1">
        <f>SUM(N10:N31)</f>
        <v>23.199999999999996</v>
      </c>
      <c r="O33" s="1"/>
      <c r="P33" s="1">
        <f>SUM(P10:P32)</f>
        <v>4</v>
      </c>
      <c r="Q33" s="6">
        <f>SUM(Q10:Q32)/100</f>
        <v>0.11600000000000002</v>
      </c>
      <c r="R33" s="1"/>
      <c r="S33" s="7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7.5" customHeight="1" thickTop="1" x14ac:dyDescent="0.3">
      <c r="C34" s="50"/>
      <c r="D34" s="26"/>
      <c r="E34" s="26"/>
      <c r="F34" s="51"/>
      <c r="G34" s="51"/>
      <c r="H34" s="52"/>
      <c r="I34" s="53"/>
      <c r="J34" s="54"/>
      <c r="K34" s="54"/>
      <c r="M34" s="1"/>
      <c r="N34" s="1"/>
      <c r="O34" s="1"/>
      <c r="P34" s="1"/>
      <c r="Q34" s="6"/>
      <c r="R34" s="1"/>
      <c r="S34" s="7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7.399999999999999" x14ac:dyDescent="0.3">
      <c r="B35" s="18" t="s">
        <v>24</v>
      </c>
      <c r="C35" s="18"/>
      <c r="D35" s="18"/>
      <c r="E35" s="18"/>
      <c r="F35" s="55"/>
      <c r="G35" s="55"/>
      <c r="H35" s="56"/>
      <c r="I35" s="57"/>
      <c r="J35" s="58"/>
      <c r="K35" s="58"/>
      <c r="L35" s="18"/>
      <c r="M35" s="1"/>
      <c r="N35" s="1"/>
      <c r="O35" s="1"/>
      <c r="P35" s="1"/>
      <c r="Q35" s="6"/>
      <c r="R35" s="1"/>
      <c r="S35" s="7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76.8" customHeight="1" x14ac:dyDescent="0.3">
      <c r="A36" s="59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60"/>
      <c r="M36" s="1"/>
      <c r="N36" s="1"/>
      <c r="O36" s="1"/>
      <c r="P36" s="1"/>
      <c r="Q36" s="6"/>
      <c r="R36" s="1"/>
      <c r="S36" s="7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2" customHeight="1" x14ac:dyDescent="0.3">
      <c r="A37" s="18"/>
      <c r="B37" s="61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"/>
      <c r="N37" s="1"/>
      <c r="O37" s="1"/>
      <c r="P37" s="1"/>
      <c r="Q37" s="1"/>
      <c r="R37" s="1"/>
      <c r="S37" s="7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x14ac:dyDescent="0.3">
      <c r="A38" s="62"/>
      <c r="B38" s="63"/>
      <c r="G38" s="64" t="s">
        <v>25</v>
      </c>
      <c r="H38" s="65">
        <f>IF(Q33&lt;Q38,0,Q33-Q38)</f>
        <v>0</v>
      </c>
      <c r="I38" s="66" t="s">
        <v>26</v>
      </c>
      <c r="J38" s="54"/>
      <c r="K38" s="54" t="s">
        <v>41</v>
      </c>
      <c r="L38" s="64" t="s">
        <v>41</v>
      </c>
      <c r="M38" s="1"/>
      <c r="N38" s="1"/>
      <c r="O38" s="1"/>
      <c r="P38" s="1"/>
      <c r="Q38" s="8">
        <f>(16*(1+C40)-(1+C40))/100</f>
        <v>0.15</v>
      </c>
      <c r="R38" s="1"/>
      <c r="S38" s="7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x14ac:dyDescent="0.3">
      <c r="A39" s="67"/>
      <c r="B39" s="68"/>
      <c r="C39" s="69"/>
      <c r="D39" s="69"/>
      <c r="E39" s="70"/>
      <c r="F39" s="70"/>
      <c r="G39" s="70"/>
      <c r="H39" s="71"/>
      <c r="I39" s="71"/>
      <c r="J39" s="71"/>
      <c r="K39" s="71"/>
      <c r="L39" s="70"/>
      <c r="M39" s="2" t="s">
        <v>27</v>
      </c>
      <c r="N39" s="1" t="b">
        <f>AND(N33+P33+Q33=0)</f>
        <v>0</v>
      </c>
      <c r="O39" s="1"/>
      <c r="P39" s="1"/>
      <c r="Q39" s="1"/>
      <c r="R39" s="1"/>
      <c r="S39" s="7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x14ac:dyDescent="0.3">
      <c r="A40" s="72"/>
      <c r="B40" s="73"/>
      <c r="C40" s="74"/>
      <c r="D40" s="75"/>
      <c r="E40" s="76"/>
      <c r="F40" s="76"/>
      <c r="G40" s="76"/>
      <c r="H40" s="76"/>
      <c r="I40" s="77"/>
      <c r="J40" s="78"/>
      <c r="K40" s="78"/>
      <c r="L40" s="76"/>
      <c r="M40" s="2" t="s">
        <v>28</v>
      </c>
      <c r="N40" s="1" t="b">
        <f>AND(P33&lt;4)</f>
        <v>0</v>
      </c>
      <c r="O40" s="1"/>
      <c r="P40" s="1"/>
      <c r="Q40" s="1"/>
      <c r="R40" s="1"/>
      <c r="S40" s="7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x14ac:dyDescent="0.3">
      <c r="A41" s="72"/>
      <c r="B41" s="73"/>
      <c r="C41" s="79"/>
      <c r="D41" s="75"/>
      <c r="E41" s="76"/>
      <c r="F41" s="76"/>
      <c r="G41" s="76"/>
      <c r="H41" s="76"/>
      <c r="I41" s="76"/>
      <c r="J41" s="76"/>
      <c r="K41" s="76"/>
      <c r="L41" s="76"/>
      <c r="M41" s="2" t="s">
        <v>29</v>
      </c>
      <c r="N41" s="1" t="b">
        <f>AND(P33=4)</f>
        <v>1</v>
      </c>
      <c r="O41" s="1"/>
      <c r="P41" s="1"/>
      <c r="Q41" s="1"/>
      <c r="R41" s="1"/>
      <c r="S41" s="7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x14ac:dyDescent="0.3">
      <c r="A42" s="72"/>
      <c r="B42" s="73"/>
      <c r="C42" s="74"/>
      <c r="D42" s="74"/>
      <c r="E42" s="76"/>
      <c r="F42" s="76"/>
      <c r="G42" s="76"/>
      <c r="H42" s="76"/>
      <c r="I42" s="76"/>
      <c r="J42" s="76"/>
      <c r="K42" s="76"/>
      <c r="L42" s="76"/>
      <c r="M42" s="2" t="s">
        <v>30</v>
      </c>
      <c r="N42" s="1" t="b">
        <f>AND(P33&gt;4)</f>
        <v>0</v>
      </c>
      <c r="O42" s="1"/>
      <c r="P42" s="1"/>
      <c r="Q42" s="1"/>
      <c r="R42" s="1"/>
      <c r="S42" s="9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x14ac:dyDescent="0.3">
      <c r="A43" s="72"/>
      <c r="B43" s="73"/>
      <c r="C43" s="74"/>
      <c r="D43" s="74"/>
      <c r="E43" s="76"/>
      <c r="F43" s="80"/>
      <c r="G43" s="76"/>
      <c r="H43" s="76"/>
      <c r="I43" s="76"/>
      <c r="J43" s="80"/>
      <c r="K43" s="80"/>
      <c r="L43" s="76"/>
      <c r="M43" s="2" t="s">
        <v>31</v>
      </c>
      <c r="N43" s="1" t="b">
        <f>AND(P33=3,Q33=0)</f>
        <v>0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x14ac:dyDescent="0.3">
      <c r="A44" s="72"/>
      <c r="B44" s="73"/>
      <c r="C44" s="74"/>
      <c r="D44" s="74"/>
      <c r="E44" s="76"/>
      <c r="F44" s="80"/>
      <c r="G44" s="76"/>
      <c r="H44" s="76"/>
      <c r="I44" s="76"/>
      <c r="J44" s="80"/>
      <c r="K44" s="80"/>
      <c r="L44" s="76"/>
      <c r="M44" s="2" t="s">
        <v>32</v>
      </c>
      <c r="N44" s="1" t="b">
        <f>AND(N13&lt;6.1,N19&lt;3.1,N25&lt;3.1,N31&lt;3.1)</f>
        <v>1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x14ac:dyDescent="0.3">
      <c r="A45" s="72"/>
      <c r="B45" s="73"/>
      <c r="C45" s="74"/>
      <c r="D45" s="74"/>
      <c r="E45" s="76"/>
      <c r="F45" s="80"/>
      <c r="G45" s="76"/>
      <c r="H45" s="76"/>
      <c r="I45" s="76"/>
      <c r="J45" s="80"/>
      <c r="K45" s="80"/>
      <c r="L45" s="76"/>
      <c r="M45" s="10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x14ac:dyDescent="0.3">
      <c r="A46" s="72"/>
      <c r="B46" s="73"/>
      <c r="C46" s="74"/>
      <c r="D46" s="74"/>
      <c r="E46" s="76"/>
      <c r="F46" s="80"/>
      <c r="G46" s="76"/>
      <c r="H46" s="76"/>
      <c r="I46" s="76"/>
      <c r="J46" s="80"/>
      <c r="K46" s="80"/>
      <c r="L46" s="76"/>
      <c r="M46" s="2" t="s">
        <v>33</v>
      </c>
      <c r="N46" s="1" t="b">
        <f>AND(N39=FALSE,N40=FALSE,N41=TRUE,N42=FALSE,N43=FALSE,N44=TRUE)</f>
        <v>1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x14ac:dyDescent="0.3">
      <c r="A47" s="72"/>
      <c r="B47" s="73"/>
      <c r="C47" s="74"/>
      <c r="D47" s="74"/>
      <c r="E47" s="76"/>
      <c r="F47" s="80"/>
      <c r="G47" s="76"/>
      <c r="H47" s="76"/>
      <c r="I47" s="76"/>
      <c r="J47" s="80"/>
      <c r="K47" s="80"/>
      <c r="L47" s="76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x14ac:dyDescent="0.3">
      <c r="A48" s="72"/>
      <c r="B48" s="73"/>
      <c r="C48" s="74"/>
      <c r="D48" s="74"/>
      <c r="E48" s="76"/>
      <c r="F48" s="80"/>
      <c r="G48" s="76"/>
      <c r="H48" s="76"/>
      <c r="I48" s="76"/>
      <c r="J48" s="80"/>
      <c r="K48" s="80"/>
      <c r="L48" s="76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x14ac:dyDescent="0.3">
      <c r="A49" s="72"/>
      <c r="B49" s="73"/>
      <c r="C49" s="74"/>
      <c r="D49" s="74"/>
      <c r="E49" s="76"/>
      <c r="F49" s="80"/>
      <c r="G49" s="76"/>
      <c r="H49" s="76"/>
      <c r="I49" s="76"/>
      <c r="J49" s="80"/>
      <c r="K49" s="80"/>
      <c r="L49" s="76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x14ac:dyDescent="0.3">
      <c r="A50" s="81"/>
      <c r="C50" s="82"/>
      <c r="D50" s="82"/>
    </row>
    <row r="51" spans="1:29" x14ac:dyDescent="0.3">
      <c r="A51" s="81"/>
      <c r="C51" s="82"/>
      <c r="D51" s="82"/>
    </row>
    <row r="52" spans="1:29" x14ac:dyDescent="0.3">
      <c r="A52" s="81"/>
      <c r="C52" s="82"/>
      <c r="D52" s="82"/>
    </row>
  </sheetData>
  <sheetProtection selectLockedCells="1" autoFilter="0" pivotTables="0" selectUnlockedCells="1"/>
  <mergeCells count="7">
    <mergeCell ref="B36:K36"/>
    <mergeCell ref="E10:L10"/>
    <mergeCell ref="E11:L11"/>
    <mergeCell ref="E12:L12"/>
    <mergeCell ref="E17:L17"/>
    <mergeCell ref="E18:L18"/>
    <mergeCell ref="F33:G33"/>
  </mergeCells>
  <conditionalFormatting sqref="H32">
    <cfRule type="expression" dxfId="2" priority="3">
      <formula>N46=FALSE</formula>
    </cfRule>
  </conditionalFormatting>
  <conditionalFormatting sqref="I32">
    <cfRule type="expression" dxfId="1" priority="2">
      <formula>N46=FALSE</formula>
    </cfRule>
  </conditionalFormatting>
  <conditionalFormatting sqref="G38:I38">
    <cfRule type="expression" dxfId="0" priority="1">
      <formula>$H$38=0</formula>
    </cfRule>
  </conditionalFormatting>
  <pageMargins left="0.25" right="0.25" top="0.25" bottom="0.25" header="0.05" footer="0.25"/>
  <pageSetup orientation="portrait" r:id="rId1"/>
  <headerFooter scaleWithDoc="0">
    <oddFooter>&amp;L&amp;8&amp;F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9</xdr:row>
                    <xdr:rowOff>0</xdr:rowOff>
                  </from>
                  <to>
                    <xdr:col>2</xdr:col>
                    <xdr:colOff>83820</xdr:colOff>
                    <xdr:row>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10</xdr:row>
                    <xdr:rowOff>0</xdr:rowOff>
                  </from>
                  <to>
                    <xdr:col>2</xdr:col>
                    <xdr:colOff>83820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10</xdr:row>
                    <xdr:rowOff>0</xdr:rowOff>
                  </from>
                  <to>
                    <xdr:col>2</xdr:col>
                    <xdr:colOff>83820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10</xdr:row>
                    <xdr:rowOff>0</xdr:rowOff>
                  </from>
                  <to>
                    <xdr:col>2</xdr:col>
                    <xdr:colOff>83820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2</xdr:col>
                    <xdr:colOff>83820</xdr:colOff>
                    <xdr:row>11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2</xdr:col>
                    <xdr:colOff>83820</xdr:colOff>
                    <xdr:row>11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0</xdr:colOff>
                    <xdr:row>21</xdr:row>
                    <xdr:rowOff>0</xdr:rowOff>
                  </from>
                  <to>
                    <xdr:col>2</xdr:col>
                    <xdr:colOff>83820</xdr:colOff>
                    <xdr:row>22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22</xdr:row>
                    <xdr:rowOff>0</xdr:rowOff>
                  </from>
                  <to>
                    <xdr:col>2</xdr:col>
                    <xdr:colOff>83820</xdr:colOff>
                    <xdr:row>23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</xdr:col>
                    <xdr:colOff>0</xdr:colOff>
                    <xdr:row>22</xdr:row>
                    <xdr:rowOff>0</xdr:rowOff>
                  </from>
                  <to>
                    <xdr:col>2</xdr:col>
                    <xdr:colOff>83820</xdr:colOff>
                    <xdr:row>23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</xdr:col>
                    <xdr:colOff>0</xdr:colOff>
                    <xdr:row>22</xdr:row>
                    <xdr:rowOff>0</xdr:rowOff>
                  </from>
                  <to>
                    <xdr:col>2</xdr:col>
                    <xdr:colOff>83820</xdr:colOff>
                    <xdr:row>23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</xdr:col>
                    <xdr:colOff>0</xdr:colOff>
                    <xdr:row>23</xdr:row>
                    <xdr:rowOff>0</xdr:rowOff>
                  </from>
                  <to>
                    <xdr:col>2</xdr:col>
                    <xdr:colOff>83820</xdr:colOff>
                    <xdr:row>24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</xdr:col>
                    <xdr:colOff>0</xdr:colOff>
                    <xdr:row>23</xdr:row>
                    <xdr:rowOff>0</xdr:rowOff>
                  </from>
                  <to>
                    <xdr:col>2</xdr:col>
                    <xdr:colOff>83820</xdr:colOff>
                    <xdr:row>24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</xdr:col>
                    <xdr:colOff>0</xdr:colOff>
                    <xdr:row>27</xdr:row>
                    <xdr:rowOff>0</xdr:rowOff>
                  </from>
                  <to>
                    <xdr:col>2</xdr:col>
                    <xdr:colOff>83820</xdr:colOff>
                    <xdr:row>28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0</xdr:rowOff>
                  </from>
                  <to>
                    <xdr:col>2</xdr:col>
                    <xdr:colOff>83820</xdr:colOff>
                    <xdr:row>29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0</xdr:rowOff>
                  </from>
                  <to>
                    <xdr:col>2</xdr:col>
                    <xdr:colOff>83820</xdr:colOff>
                    <xdr:row>29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0</xdr:rowOff>
                  </from>
                  <to>
                    <xdr:col>2</xdr:col>
                    <xdr:colOff>83820</xdr:colOff>
                    <xdr:row>30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0</xdr:rowOff>
                  </from>
                  <to>
                    <xdr:col>2</xdr:col>
                    <xdr:colOff>83820</xdr:colOff>
                    <xdr:row>30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0</xdr:rowOff>
                  </from>
                  <to>
                    <xdr:col>2</xdr:col>
                    <xdr:colOff>83820</xdr:colOff>
                    <xdr:row>30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</xdr:col>
                    <xdr:colOff>0</xdr:colOff>
                    <xdr:row>15</xdr:row>
                    <xdr:rowOff>0</xdr:rowOff>
                  </from>
                  <to>
                    <xdr:col>2</xdr:col>
                    <xdr:colOff>83820</xdr:colOff>
                    <xdr:row>16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0</xdr:rowOff>
                  </from>
                  <to>
                    <xdr:col>2</xdr:col>
                    <xdr:colOff>83820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0</xdr:rowOff>
                  </from>
                  <to>
                    <xdr:col>2</xdr:col>
                    <xdr:colOff>83820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0</xdr:rowOff>
                  </from>
                  <to>
                    <xdr:col>2</xdr:col>
                    <xdr:colOff>83820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</xdr:col>
                    <xdr:colOff>0</xdr:colOff>
                    <xdr:row>17</xdr:row>
                    <xdr:rowOff>0</xdr:rowOff>
                  </from>
                  <to>
                    <xdr:col>2</xdr:col>
                    <xdr:colOff>83820</xdr:colOff>
                    <xdr:row>17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</xdr:col>
                    <xdr:colOff>0</xdr:colOff>
                    <xdr:row>17</xdr:row>
                    <xdr:rowOff>0</xdr:rowOff>
                  </from>
                  <to>
                    <xdr:col>2</xdr:col>
                    <xdr:colOff>83820</xdr:colOff>
                    <xdr:row>17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3R v2 RURAL</vt:lpstr>
      <vt:lpstr>'3R v2 RURAL'!Print_Area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Knott, Dawn</dc:creator>
  <cp:lastModifiedBy>Knott, Dawn</cp:lastModifiedBy>
  <cp:lastPrinted>2019-08-12T15:01:56Z</cp:lastPrinted>
  <dcterms:created xsi:type="dcterms:W3CDTF">2019-08-05T17:59:32Z</dcterms:created>
  <dcterms:modified xsi:type="dcterms:W3CDTF">2019-09-18T16:01:48Z</dcterms:modified>
</cp:coreProperties>
</file>