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drawings/drawing2.xml" ContentType="application/vnd.openxmlformats-officedocument.drawing+xml"/>
  <Override PartName="/xl/drawings/drawing3.xml" ContentType="application/vnd.openxmlformats-officedocument.drawing+xml"/>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updateLinks="never" codeName="ThisWorkbook"/>
  <mc:AlternateContent xmlns:mc="http://schemas.openxmlformats.org/markup-compatibility/2006">
    <mc:Choice Requires="x15">
      <x15ac:absPath xmlns:x15ac="http://schemas.microsoft.com/office/spreadsheetml/2010/11/ac" url="https://jeo-my.sharepoint.com/personal/agebhart_jeo_com/Documents/LPA Guide for an ER Event/LPA Guide Materials for web and print/"/>
    </mc:Choice>
  </mc:AlternateContent>
  <xr:revisionPtr revIDLastSave="10" documentId="13_ncr:1_{B793B261-EEA2-45C4-A6BF-85D91F638604}" xr6:coauthVersionLast="47" xr6:coauthVersionMax="47" xr10:uidLastSave="{89D1D5CC-2772-43E4-BFF1-D7EBAAB3EFEF}"/>
  <bookViews>
    <workbookView minimized="1" xWindow="-17745" yWindow="1875" windowWidth="17280" windowHeight="8880" tabRatio="866" xr2:uid="{00000000-000D-0000-FFFF-FFFF00000000}"/>
  </bookViews>
  <sheets>
    <sheet name="FILL OUT FIRST - TOC" sheetId="2" r:id="rId1"/>
    <sheet name="COST SUMMARY ROLL-UP" sheetId="17" r:id="rId2"/>
    <sheet name="FRINGE BENEFITS" sheetId="206" r:id="rId3"/>
    <sheet name="LABOR" sheetId="1" r:id="rId4"/>
    <sheet name="EQUIPMENT" sheetId="25" r:id="rId5"/>
    <sheet name="FEMA EQUIPMENT RATES" sheetId="218" r:id="rId6"/>
    <sheet name="MATERIALS" sheetId="215" r:id="rId7"/>
    <sheet name="RENTAL EQUIPMENT" sheetId="216" r:id="rId8"/>
    <sheet name="CONTRACTS" sheetId="214" r:id="rId9"/>
    <sheet name="DIRECT ADMIN COSTS" sheetId="240" r:id="rId10"/>
  </sheets>
  <externalReferences>
    <externalReference r:id="rId11"/>
  </externalReferences>
  <definedNames>
    <definedName name="_xlnm._FilterDatabase" localSheetId="4" hidden="1">EQUIPMENT!#REF!</definedName>
    <definedName name="_xlnm._FilterDatabase" localSheetId="5" hidden="1">'FEMA EQUIPMENT RATES'!$B$2:$I$352</definedName>
    <definedName name="Alabama">#REF!</definedName>
    <definedName name="Alaska">#REF!</definedName>
    <definedName name="Arizona">#REF!</definedName>
    <definedName name="Arkansas">#REF!</definedName>
    <definedName name="California">#REF!</definedName>
    <definedName name="Cat">#REF!</definedName>
    <definedName name="Category">#REF!</definedName>
    <definedName name="Colorado">#REF!</definedName>
    <definedName name="Connecticut">#REF!</definedName>
    <definedName name="CostShare">#REF!</definedName>
    <definedName name="_xlnm.Database">#REF!</definedName>
    <definedName name="Delaware">#REF!</definedName>
    <definedName name="Disaster_Type">#REF!</definedName>
    <definedName name="DistrictofColumbia">#REF!</definedName>
    <definedName name="EquipInventory" localSheetId="4">OFFSET(#REF!,0,0,COUNTA(#REF!),1)</definedName>
    <definedName name="Equipment">#REF!</definedName>
    <definedName name="FEMACC">'FEMA EQUIPMENT RATES'!$B$3:$B$365</definedName>
    <definedName name="FEMACCD">'FEMA EQUIPMENT RATES'!#REF!</definedName>
    <definedName name="FEMACCR">'FEMA EQUIPMENT RATES'!$E$3:$E$365</definedName>
    <definedName name="FEMACCU">'FEMA EQUIPMENT RATES'!$D$3:$D$365</definedName>
    <definedName name="femacode">'FEMA EQUIPMENT RATES'!#REF!</definedName>
    <definedName name="FEMAEC">'FEMA EQUIPMENT RATES'!$G$36:$G$358</definedName>
    <definedName name="FEMAECODE">'FEMA EQUIPMENT RATES'!$B$36:$B$359</definedName>
    <definedName name="FEMAEHP">'FEMA EQUIPMENT RATES'!$G$36:$G$358</definedName>
    <definedName name="FEMAEN">'FEMA EQUIPMENT RATES'!$F$36:$F$358</definedName>
    <definedName name="FEMAER">'FEMA EQUIPMENT RATES'!$E$36:$E$358</definedName>
    <definedName name="FEMAES">'FEMA EQUIPMENT RATES'!$E$36:$E$358</definedName>
    <definedName name="Florida">#REF!</definedName>
    <definedName name="Georgia">#REF!</definedName>
    <definedName name="Hawaii">#REF!</definedName>
    <definedName name="Idaho">#REF!</definedName>
    <definedName name="Illinois">#REF!</definedName>
    <definedName name="Indiana">#REF!</definedName>
    <definedName name="Iowa">#REF!</definedName>
    <definedName name="Kansas">#REF!</definedName>
    <definedName name="Kentucky">#REF!</definedName>
    <definedName name="Louisiana">#REF!</definedName>
    <definedName name="Maine">#REF!</definedName>
    <definedName name="Maryland">#REF!</definedName>
    <definedName name="Massachusetts">#REF!</definedName>
    <definedName name="Michigan">#REF!</definedName>
    <definedName name="Minnesota">#REF!</definedName>
    <definedName name="Mississippi">#REF!</definedName>
    <definedName name="Missouri">#REF!</definedName>
    <definedName name="Montana">#REF!</definedName>
    <definedName name="Nebraska">#REF!</definedName>
    <definedName name="Nevada">#REF!</definedName>
    <definedName name="NewHampshire">#REF!</definedName>
    <definedName name="NewJersey">#REF!</definedName>
    <definedName name="NewMexico">#REF!</definedName>
    <definedName name="NewYork">#REF!</definedName>
    <definedName name="NorthCarolina">#REF!</definedName>
    <definedName name="NorthDakota">#REF!</definedName>
    <definedName name="Ohio">#REF!</definedName>
    <definedName name="Oklahoma">#REF!</definedName>
    <definedName name="OPERATOR">OFFSET(#REF!,0,0,COUNTA(#REF!),1)</definedName>
    <definedName name="Oregon">#REF!</definedName>
    <definedName name="OTTYPE">'[1]PAYROLL DATA'!#REF!</definedName>
    <definedName name="PAYROLLDATA">OFFSET(#REF!,0,0,COUNTA(#REF!),1)</definedName>
    <definedName name="Pennsylvania">#REF!</definedName>
    <definedName name="_xlnm.Print_Area" localSheetId="8">CONTRACTS!$A$1:$K$28</definedName>
    <definedName name="_xlnm.Print_Area" localSheetId="1">'COST SUMMARY ROLL-UP'!$B$2:$K$31</definedName>
    <definedName name="_xlnm.Print_Area" localSheetId="9">'DIRECT ADMIN COSTS'!$B$2:$K$56</definedName>
    <definedName name="_xlnm.Print_Area" localSheetId="4">EQUIPMENT!$B$2:$AE$39</definedName>
    <definedName name="_xlnm.Print_Area" localSheetId="5">'FEMA EQUIPMENT RATES'!$A$1:$J$352</definedName>
    <definedName name="_xlnm.Print_Area" localSheetId="0">'FILL OUT FIRST - TOC'!$B$3:$F$20</definedName>
    <definedName name="_xlnm.Print_Area" localSheetId="2">'FRINGE BENEFITS'!$A$1:$M$64</definedName>
    <definedName name="_xlnm.Print_Area" localSheetId="3">LABOR!$B$2:$AE$37</definedName>
    <definedName name="_xlnm.Print_Area" localSheetId="6">MATERIALS!$A$1:$K$29</definedName>
    <definedName name="_xlnm.Print_Area" localSheetId="7">'RENTAL EQUIPMENT'!$A$1:$L$52</definedName>
    <definedName name="_xlnm.Print_Titles" localSheetId="8">CONTRACTS!$1:$7</definedName>
    <definedName name="_xlnm.Print_Titles" localSheetId="4">EQUIPMENT!$1:$8</definedName>
    <definedName name="_xlnm.Print_Titles" localSheetId="5">'FEMA EQUIPMENT RATES'!$1:$2</definedName>
    <definedName name="_xlnm.Print_Titles" localSheetId="3">LABOR!$1:$11</definedName>
    <definedName name="_xlnm.Print_Titles" localSheetId="6">MATERIALS!$1:$7</definedName>
    <definedName name="_xlnm.Print_Titles" localSheetId="7">'RENTAL EQUIPMENT'!$1:$7</definedName>
    <definedName name="ProjectType">#REF!</definedName>
    <definedName name="PuertoRico">#REF!</definedName>
    <definedName name="RhodeIsland">#REF!</definedName>
    <definedName name="SouthCarolina">#REF!</definedName>
    <definedName name="SouthDakota">#REF!</definedName>
    <definedName name="States">#REF!</definedName>
    <definedName name="Tennessee">#REF!</definedName>
    <definedName name="Texas">#REF!</definedName>
    <definedName name="Text11" localSheetId="6">MATERIALS!#REF!</definedName>
    <definedName name="Utah">#REF!</definedName>
    <definedName name="Vermont">#REF!</definedName>
    <definedName name="Virginia">#REF!</definedName>
    <definedName name="Washington">#REF!</definedName>
    <definedName name="WestVirginia">#REF!</definedName>
    <definedName name="Wisconsin">#REF!</definedName>
    <definedName name="Wyoming">#REF!</definedName>
    <definedName name="Yes_No">#REF!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H9" i="1"/>
  <c r="AB15" i="1" l="1"/>
  <c r="AB37" i="1" l="1"/>
  <c r="AB35" i="1"/>
  <c r="AB33" i="1"/>
  <c r="AB31" i="1"/>
  <c r="AB29" i="1"/>
  <c r="AB27" i="1"/>
  <c r="AB25" i="1"/>
  <c r="AB23" i="1"/>
  <c r="AB21" i="1"/>
  <c r="AB19" i="1"/>
  <c r="AB17" i="1"/>
  <c r="AB13" i="1"/>
  <c r="H5" i="215" l="1"/>
  <c r="H5" i="206"/>
  <c r="F5" i="206"/>
  <c r="G6" i="240"/>
  <c r="F6" i="240"/>
  <c r="C19" i="17" l="1"/>
  <c r="I6" i="17"/>
  <c r="G6" i="17"/>
  <c r="E6" i="17"/>
  <c r="C6" i="17"/>
  <c r="J49" i="240"/>
  <c r="J48" i="240"/>
  <c r="J41" i="240"/>
  <c r="J40" i="240"/>
  <c r="J28" i="240"/>
  <c r="J27" i="240"/>
  <c r="J13" i="240"/>
  <c r="J12" i="240"/>
  <c r="AC31" i="1"/>
  <c r="AA31" i="1"/>
  <c r="AC30" i="1"/>
  <c r="AD30" i="1" s="1"/>
  <c r="AA30" i="1"/>
  <c r="AD28" i="25"/>
  <c r="AE28" i="25" s="1"/>
  <c r="AD27" i="25"/>
  <c r="AE27" i="25" s="1"/>
  <c r="AD30" i="25"/>
  <c r="AE30" i="25" s="1"/>
  <c r="AD29" i="25"/>
  <c r="AE29" i="25" s="1"/>
  <c r="AD26" i="25"/>
  <c r="AE26" i="25" s="1"/>
  <c r="AC37" i="1"/>
  <c r="AC36" i="1"/>
  <c r="AC35" i="1"/>
  <c r="AC34" i="1"/>
  <c r="AC33" i="1"/>
  <c r="AD33" i="1" s="1"/>
  <c r="AC32" i="1"/>
  <c r="AD32" i="1" s="1"/>
  <c r="AC29" i="1"/>
  <c r="AC28" i="1"/>
  <c r="AD28" i="1" s="1"/>
  <c r="AC27" i="1"/>
  <c r="AC26" i="1"/>
  <c r="AD26" i="1" s="1"/>
  <c r="AC25" i="1"/>
  <c r="AC24" i="1"/>
  <c r="AC23" i="1"/>
  <c r="AC22" i="1"/>
  <c r="AC21" i="1"/>
  <c r="AC20" i="1"/>
  <c r="AD20" i="1" s="1"/>
  <c r="AC19" i="1"/>
  <c r="AC18" i="1"/>
  <c r="AC17" i="1"/>
  <c r="AC16" i="1"/>
  <c r="AC15" i="1"/>
  <c r="AC14" i="1"/>
  <c r="AD14" i="1" s="1"/>
  <c r="AC13" i="1"/>
  <c r="H6" i="240"/>
  <c r="C6" i="240"/>
  <c r="J5" i="206"/>
  <c r="B5" i="206"/>
  <c r="T5" i="1"/>
  <c r="Q5" i="1"/>
  <c r="N5" i="1"/>
  <c r="B5" i="1"/>
  <c r="AA37" i="1"/>
  <c r="AD36" i="1"/>
  <c r="AA36" i="1"/>
  <c r="AA35" i="1"/>
  <c r="AA34" i="1"/>
  <c r="AA33" i="1"/>
  <c r="AA32" i="1"/>
  <c r="AA29" i="1"/>
  <c r="AA28" i="1"/>
  <c r="AA27" i="1"/>
  <c r="AA26" i="1"/>
  <c r="AA25" i="1"/>
  <c r="AA24" i="1"/>
  <c r="AA23" i="1"/>
  <c r="AD22" i="1"/>
  <c r="AA22" i="1"/>
  <c r="AA21" i="1"/>
  <c r="AA20" i="1"/>
  <c r="AA19" i="1"/>
  <c r="AD18" i="1"/>
  <c r="AA18" i="1"/>
  <c r="AA17" i="1"/>
  <c r="AA16" i="1"/>
  <c r="AA15" i="1"/>
  <c r="AA14" i="1"/>
  <c r="AA13" i="1"/>
  <c r="AA7" i="1" s="1"/>
  <c r="AA12" i="1"/>
  <c r="AA6" i="1" s="1"/>
  <c r="I9" i="1"/>
  <c r="J9" i="1" s="1"/>
  <c r="K9" i="1" s="1"/>
  <c r="L9" i="1" s="1"/>
  <c r="M9" i="1" s="1"/>
  <c r="N9" i="1" s="1"/>
  <c r="O9" i="1" s="1"/>
  <c r="P9" i="1" s="1"/>
  <c r="Q9" i="1" s="1"/>
  <c r="R9" i="1" s="1"/>
  <c r="S9" i="1" s="1"/>
  <c r="T9" i="1" s="1"/>
  <c r="U9" i="1" s="1"/>
  <c r="V9" i="1" s="1"/>
  <c r="W9" i="1" s="1"/>
  <c r="X9" i="1" s="1"/>
  <c r="Y9" i="1" s="1"/>
  <c r="Z9" i="1" s="1"/>
  <c r="D5" i="214"/>
  <c r="F5" i="214"/>
  <c r="B5" i="214"/>
  <c r="H5" i="214"/>
  <c r="J5" i="216"/>
  <c r="B5" i="216"/>
  <c r="E7" i="215"/>
  <c r="D11" i="17" s="1"/>
  <c r="G7" i="214"/>
  <c r="D13" i="17" s="1"/>
  <c r="AA8" i="1" l="1"/>
  <c r="AE28" i="1"/>
  <c r="AE26" i="1"/>
  <c r="AE18" i="1"/>
  <c r="AE32" i="1"/>
  <c r="AE30" i="1"/>
  <c r="AE22" i="1"/>
  <c r="AE14" i="1"/>
  <c r="AE36" i="1"/>
  <c r="AE20" i="1"/>
  <c r="AD19" i="1"/>
  <c r="AE19" i="1" s="1"/>
  <c r="AD37" i="1"/>
  <c r="AE37" i="1" s="1"/>
  <c r="AD31" i="1"/>
  <c r="AE31" i="1" s="1"/>
  <c r="AD21" i="1"/>
  <c r="AE21" i="1" s="1"/>
  <c r="AD16" i="1"/>
  <c r="AE16" i="1" s="1"/>
  <c r="AD24" i="1"/>
  <c r="AE24" i="1" s="1"/>
  <c r="AD34" i="1"/>
  <c r="AE34" i="1" s="1"/>
  <c r="AD29" i="1"/>
  <c r="AE29" i="1" s="1"/>
  <c r="AD17" i="1"/>
  <c r="AE17" i="1" s="1"/>
  <c r="AD25" i="1"/>
  <c r="AE25" i="1" s="1"/>
  <c r="AD35" i="1"/>
  <c r="AE35" i="1" s="1"/>
  <c r="AD23" i="1"/>
  <c r="AE23" i="1" s="1"/>
  <c r="AD27" i="1"/>
  <c r="AE27" i="1" s="1"/>
  <c r="AD15" i="1"/>
  <c r="AE15" i="1" s="1"/>
  <c r="AE33" i="1"/>
  <c r="J29" i="240" l="1"/>
  <c r="J10" i="240"/>
  <c r="J31" i="240"/>
  <c r="J30" i="240"/>
  <c r="J15" i="240"/>
  <c r="J14" i="240"/>
  <c r="J43" i="240"/>
  <c r="J26" i="240"/>
  <c r="J25" i="240"/>
  <c r="J16" i="240"/>
  <c r="J11" i="240"/>
  <c r="J53" i="240"/>
  <c r="J52" i="240"/>
  <c r="J51" i="240"/>
  <c r="J50" i="240"/>
  <c r="J47" i="240"/>
  <c r="J45" i="240"/>
  <c r="J44" i="240"/>
  <c r="J42" i="240"/>
  <c r="J39" i="240"/>
  <c r="J35" i="240"/>
  <c r="J34" i="240"/>
  <c r="J33" i="240"/>
  <c r="J32" i="240"/>
  <c r="J24" i="240"/>
  <c r="J9" i="240"/>
  <c r="J20" i="240"/>
  <c r="J19" i="240"/>
  <c r="J18" i="240"/>
  <c r="J17" i="240"/>
  <c r="J54" i="240" l="1"/>
  <c r="J36" i="240"/>
  <c r="J21" i="240"/>
  <c r="J55" i="240" l="1"/>
  <c r="D14" i="17" l="1"/>
  <c r="J14" i="17" s="1"/>
  <c r="G25" i="206" l="1"/>
  <c r="AD9" i="25"/>
  <c r="AD10" i="25"/>
  <c r="AE10" i="25" s="1"/>
  <c r="AD11" i="25"/>
  <c r="AE11" i="25" s="1"/>
  <c r="AD12" i="25"/>
  <c r="AE12" i="25" s="1"/>
  <c r="AD13" i="25"/>
  <c r="AE13" i="25" s="1"/>
  <c r="AD14" i="25"/>
  <c r="AE14" i="25" s="1"/>
  <c r="AD15" i="25"/>
  <c r="AE15" i="25" s="1"/>
  <c r="AD16" i="25"/>
  <c r="AE16" i="25" s="1"/>
  <c r="AD17" i="25"/>
  <c r="AE17" i="25" s="1"/>
  <c r="AD18" i="25"/>
  <c r="AE18" i="25" s="1"/>
  <c r="AD19" i="25"/>
  <c r="AE19" i="25" s="1"/>
  <c r="AD20" i="25"/>
  <c r="AE20" i="25" s="1"/>
  <c r="AD21" i="25"/>
  <c r="AE21" i="25" s="1"/>
  <c r="AD22" i="25"/>
  <c r="AE22" i="25" s="1"/>
  <c r="AD23" i="25"/>
  <c r="AE23" i="25" s="1"/>
  <c r="AD24" i="25"/>
  <c r="AE24" i="25" s="1"/>
  <c r="AD25" i="25"/>
  <c r="AE25" i="25" s="1"/>
  <c r="AD31" i="25"/>
  <c r="AE31" i="25" s="1"/>
  <c r="AD32" i="25"/>
  <c r="AE32" i="25" s="1"/>
  <c r="AD33" i="25"/>
  <c r="AE33" i="25" s="1"/>
  <c r="AD34" i="25"/>
  <c r="AE34" i="25" s="1"/>
  <c r="AD35" i="25"/>
  <c r="AE35" i="25" s="1"/>
  <c r="AD36" i="25"/>
  <c r="AE36" i="25" s="1"/>
  <c r="AD37" i="25"/>
  <c r="AE37" i="25" s="1"/>
  <c r="AD38" i="25"/>
  <c r="AE38" i="25" s="1"/>
  <c r="AD39" i="25"/>
  <c r="AE39" i="25" s="1"/>
  <c r="I8" i="25"/>
  <c r="J8" i="25" s="1"/>
  <c r="K8" i="25" s="1"/>
  <c r="L8" i="25" s="1"/>
  <c r="M8" i="25" s="1"/>
  <c r="N8" i="25" s="1"/>
  <c r="O8" i="25" s="1"/>
  <c r="P8" i="25" s="1"/>
  <c r="Q8" i="25" s="1"/>
  <c r="R8" i="25" s="1"/>
  <c r="S8" i="25" s="1"/>
  <c r="T8" i="25" s="1"/>
  <c r="U8" i="25" s="1"/>
  <c r="V8" i="25" s="1"/>
  <c r="W8" i="25" s="1"/>
  <c r="X8" i="25" s="1"/>
  <c r="Y8" i="25" s="1"/>
  <c r="Z8" i="25" s="1"/>
  <c r="AA8" i="25" s="1"/>
  <c r="AB8" i="25" s="1"/>
  <c r="AC8" i="25" s="1"/>
  <c r="G35" i="206"/>
  <c r="G33" i="206"/>
  <c r="G31" i="206"/>
  <c r="G29" i="206"/>
  <c r="G27" i="206"/>
  <c r="G19" i="206"/>
  <c r="G17" i="206"/>
  <c r="G15" i="206"/>
  <c r="J35" i="206"/>
  <c r="BB37" i="1"/>
  <c r="BB33" i="1"/>
  <c r="BB36" i="1" s="1"/>
  <c r="BB27" i="1"/>
  <c r="BB32" i="1" s="1"/>
  <c r="BB35" i="1" s="1"/>
  <c r="BB23" i="1"/>
  <c r="BB26" i="1" s="1"/>
  <c r="BB19" i="1"/>
  <c r="BB22" i="1" s="1"/>
  <c r="BB25" i="1" s="1"/>
  <c r="BB30" i="1" s="1"/>
  <c r="BB15" i="1"/>
  <c r="BB18" i="1" s="1"/>
  <c r="BB21" i="1" s="1"/>
  <c r="BB11" i="1"/>
  <c r="BB14" i="1" s="1"/>
  <c r="BB17" i="1" s="1"/>
  <c r="BB13" i="1"/>
  <c r="J21" i="206"/>
  <c r="J23" i="206"/>
  <c r="J25" i="206"/>
  <c r="J27" i="206"/>
  <c r="J29" i="206"/>
  <c r="AA5" i="25"/>
  <c r="X5" i="25"/>
  <c r="U5" i="25"/>
  <c r="B5" i="25"/>
  <c r="BB9" i="1"/>
  <c r="BB5" i="1"/>
  <c r="D7" i="215"/>
  <c r="F5" i="215"/>
  <c r="D5" i="215"/>
  <c r="B5" i="215"/>
  <c r="F7" i="214"/>
  <c r="G5" i="216"/>
  <c r="F5" i="216"/>
  <c r="C50" i="206"/>
  <c r="BB29" i="1" l="1"/>
  <c r="BB31" i="1"/>
  <c r="AE9" i="25"/>
  <c r="AE8" i="25" s="1"/>
  <c r="D10" i="17" s="1"/>
  <c r="AD8" i="25"/>
  <c r="G38" i="206"/>
  <c r="AC12" i="1" s="1"/>
  <c r="F7" i="216"/>
  <c r="D12" i="17" s="1"/>
  <c r="J38" i="206"/>
  <c r="AD13" i="1" s="1"/>
  <c r="AE13" i="1" s="1"/>
  <c r="AE7" i="1" s="1"/>
  <c r="J11" i="17"/>
  <c r="J13" i="17"/>
  <c r="D9" i="17" l="1"/>
  <c r="AD12" i="1"/>
  <c r="AE12" i="1" s="1"/>
  <c r="AE6" i="1" s="1"/>
  <c r="J12" i="17"/>
  <c r="D8" i="17" l="1"/>
  <c r="AE8" i="1"/>
  <c r="J8" i="17" l="1"/>
  <c r="J10" i="17"/>
  <c r="D15" i="17" l="1"/>
  <c r="J9" i="17" l="1"/>
  <c r="J15"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 Simmons</author>
  </authors>
  <commentList>
    <comment ref="E15" authorId="0" shapeId="0" xr:uid="{00000000-0006-0000-0200-000001000000}">
      <text>
        <r>
          <rPr>
            <sz val="8"/>
            <color indexed="81"/>
            <rFont val="Tahoma"/>
            <family val="2"/>
          </rPr>
          <t>ENTER NUMBER OF PAID DAYS PER YEAR FOR 1 EMPLOYEE, (USE AN AVERAGE)</t>
        </r>
      </text>
    </comment>
    <comment ref="E17" authorId="0" shapeId="0" xr:uid="{00000000-0006-0000-0200-000002000000}">
      <text>
        <r>
          <rPr>
            <sz val="8"/>
            <color indexed="81"/>
            <rFont val="Tahoma"/>
            <family val="2"/>
          </rPr>
          <t xml:space="preserve">ENTER NUMBER OF PAID DAYS PER YEAR FOR ONE EMPLOYEE, (USE AN AVERAGE)
</t>
        </r>
      </text>
    </comment>
    <comment ref="E19" authorId="0" shapeId="0" xr:uid="{00000000-0006-0000-0200-000003000000}">
      <text>
        <r>
          <rPr>
            <sz val="8"/>
            <color indexed="81"/>
            <rFont val="Tahoma"/>
            <family val="2"/>
          </rPr>
          <t>ENTER NUMBER OF PAID DAYS PER YEAR FOR ONE EMPLOYEE, (USE AN AVERAGE)</t>
        </r>
      </text>
    </comment>
    <comment ref="E25" authorId="0" shapeId="0" xr:uid="{00000000-0006-0000-0200-000004000000}">
      <text>
        <r>
          <rPr>
            <sz val="8"/>
            <color indexed="81"/>
            <rFont val="Tahoma"/>
            <family val="2"/>
          </rPr>
          <t xml:space="preserve">ENTER AMOUNT OF DOLLARS PAID ANNUALY
FOR THE WHOLE DEPARTMENT
</t>
        </r>
      </text>
    </comment>
    <comment ref="E27" authorId="0" shapeId="0" xr:uid="{00000000-0006-0000-0200-000005000000}">
      <text>
        <r>
          <rPr>
            <sz val="8"/>
            <color indexed="81"/>
            <rFont val="Tahoma"/>
            <family val="2"/>
          </rPr>
          <t xml:space="preserve">ENTER AMOUNT OF DOLLARS PAID ANNUALY
FOR THE WHOLE DEPARTMENT
</t>
        </r>
      </text>
    </comment>
    <comment ref="E29" authorId="0" shapeId="0" xr:uid="{00000000-0006-0000-0200-000006000000}">
      <text>
        <r>
          <rPr>
            <sz val="8"/>
            <color indexed="81"/>
            <rFont val="Tahoma"/>
            <family val="2"/>
          </rPr>
          <t xml:space="preserve">ENTER AMOUNT OF DOLLARS PAID ANNUALY
FOR THE WHOLE DEPARTMENT
</t>
        </r>
      </text>
    </comment>
    <comment ref="E31" authorId="0" shapeId="0" xr:uid="{00000000-0006-0000-0200-000007000000}">
      <text>
        <r>
          <rPr>
            <sz val="8"/>
            <color indexed="81"/>
            <rFont val="Tahoma"/>
            <family val="2"/>
          </rPr>
          <t xml:space="preserve">ENTER AMOUNT OF DOLLARS PAID ANNUALY
FOR THE WHOLE DEPARTMENT
</t>
        </r>
      </text>
    </comment>
    <comment ref="E33" authorId="0" shapeId="0" xr:uid="{00000000-0006-0000-0200-000008000000}">
      <text>
        <r>
          <rPr>
            <sz val="8"/>
            <color indexed="81"/>
            <rFont val="Tahoma"/>
            <family val="2"/>
          </rPr>
          <t xml:space="preserve">ENTER AMOUNT OF DOLLARS PAID ANNUALY
FOR THE WHOLE DEPARTMENT
</t>
        </r>
      </text>
    </comment>
    <comment ref="E35" authorId="0" shapeId="0" xr:uid="{00000000-0006-0000-0200-000009000000}">
      <text>
        <r>
          <rPr>
            <sz val="8"/>
            <color indexed="81"/>
            <rFont val="Tahoma"/>
            <family val="2"/>
          </rPr>
          <t xml:space="preserve">ENTER AMOUNT OF DOLLARS PAID ANNUALY
FOR THE WHOLE DEPARTMENT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FEMA</author>
  </authors>
  <commentList>
    <comment ref="F9" authorId="0" shapeId="0" xr:uid="{00000000-0006-0000-0300-000001000000}">
      <text>
        <r>
          <rPr>
            <sz val="12"/>
            <color indexed="81"/>
            <rFont val="Tahoma"/>
            <family val="2"/>
          </rPr>
          <t>Enter first day of applicant's work week.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FEMA</author>
  </authors>
  <commentList>
    <comment ref="I8" authorId="0" shapeId="0" xr:uid="{00000000-0006-0000-0400-000001000000}">
      <text>
        <r>
          <rPr>
            <b/>
            <sz val="8"/>
            <color indexed="81"/>
            <rFont val="Tahoma"/>
            <family val="2"/>
          </rPr>
          <t>FEMA:</t>
        </r>
        <r>
          <rPr>
            <sz val="8"/>
            <color indexed="81"/>
            <rFont val="Tahoma"/>
            <family val="2"/>
          </rPr>
          <t xml:space="preserve">
ENTER THE SAME BEGINNING DATE AS ENTERED ON THE LABOR SHEET</t>
        </r>
      </text>
    </comment>
  </commentList>
</comments>
</file>

<file path=xl/sharedStrings.xml><?xml version="1.0" encoding="utf-8"?>
<sst xmlns="http://schemas.openxmlformats.org/spreadsheetml/2006/main" count="1759" uniqueCount="704">
  <si>
    <r>
      <t>TABLE OF CONTENTS</t>
    </r>
    <r>
      <rPr>
        <i/>
        <sz val="10"/>
        <color indexed="9"/>
        <rFont val="Arial"/>
        <family val="2"/>
      </rPr>
      <t xml:space="preserve">
Check the box if included in PW package
Click on title to link to sheet</t>
    </r>
  </si>
  <si>
    <t>FILL OUT FIRST</t>
  </si>
  <si>
    <t>Cost Summary Roll-Up</t>
  </si>
  <si>
    <t>DISASTER 
DETAILS</t>
  </si>
  <si>
    <r>
      <t xml:space="preserve"> DDIR Site Number (XXXX-</t>
    </r>
    <r>
      <rPr>
        <b/>
        <sz val="11"/>
        <color rgb="FFFF0000"/>
        <rFont val="Arial"/>
        <family val="2"/>
      </rPr>
      <t>DR/EM-ST</t>
    </r>
    <r>
      <rPr>
        <b/>
        <sz val="11"/>
        <rFont val="Arial"/>
        <family val="2"/>
      </rPr>
      <t>):</t>
    </r>
  </si>
  <si>
    <t>Fringe Benefits</t>
  </si>
  <si>
    <t>Applicant Name:</t>
  </si>
  <si>
    <t>Labor</t>
  </si>
  <si>
    <t>Category:</t>
  </si>
  <si>
    <t>Equipment</t>
  </si>
  <si>
    <t>PW Reference Number:</t>
  </si>
  <si>
    <t>FEMA Equipment Rates</t>
  </si>
  <si>
    <t>KEY STAFF</t>
  </si>
  <si>
    <t>PW Prepared By:</t>
  </si>
  <si>
    <t>Materials</t>
  </si>
  <si>
    <t>Preparer Title:</t>
  </si>
  <si>
    <t>Contracts</t>
  </si>
  <si>
    <t>PA Crew Leader:</t>
  </si>
  <si>
    <t>Rental Equipment</t>
  </si>
  <si>
    <t>State Representative:</t>
  </si>
  <si>
    <t>Direct Admin Costs</t>
  </si>
  <si>
    <t>Applicant Representative:</t>
  </si>
  <si>
    <t>NDOT - Emergency Relief Program Cost Summary Worksheet</t>
  </si>
  <si>
    <t>COST SUMMARY ROLL-UP</t>
  </si>
  <si>
    <t>APPLICANT</t>
  </si>
  <si>
    <t>DDIR Site NO.</t>
  </si>
  <si>
    <t>FA ROUTE</t>
  </si>
  <si>
    <t>NDOT DISTRICT</t>
  </si>
  <si>
    <t>CATEGORY</t>
  </si>
  <si>
    <t>CLAIM COST</t>
  </si>
  <si>
    <t xml:space="preserve">          COMMENTS (NDOT USE ONLY)</t>
  </si>
  <si>
    <t>ELIGIBLE COSTS</t>
  </si>
  <si>
    <r>
      <t xml:space="preserve">FORCE ACCOUNT LABOR </t>
    </r>
    <r>
      <rPr>
        <i/>
        <sz val="10"/>
        <rFont val="Arial"/>
        <family val="2"/>
      </rPr>
      <t>REGULAR TIME</t>
    </r>
  </si>
  <si>
    <r>
      <t xml:space="preserve">FORCE ACCOUNT LABOR </t>
    </r>
    <r>
      <rPr>
        <i/>
        <sz val="10"/>
        <rFont val="Arial"/>
        <family val="2"/>
      </rPr>
      <t>OVERTIME</t>
    </r>
  </si>
  <si>
    <t>FORCE ACCOUNT EQUIPMENT</t>
  </si>
  <si>
    <t>MATERIALS</t>
  </si>
  <si>
    <t>RENTAL EQUIPMENT</t>
  </si>
  <si>
    <t>CONTRACTS</t>
  </si>
  <si>
    <t>DIRECT ADMINISTRATIVE COSTS</t>
  </si>
  <si>
    <t>TOTAL</t>
  </si>
  <si>
    <t>I certify that the above information was transcribed from timesheets, payroll records, equipment log, invoices, stock records or other documents which are available for audit.</t>
  </si>
  <si>
    <t>Certified by:</t>
  </si>
  <si>
    <t>Date:</t>
  </si>
  <si>
    <t>Applicant's records have been reviewed and found correct with the exceptions as noted.</t>
  </si>
  <si>
    <t>NDOT - Emergency Relief Program Fringe Benefit Worksheet</t>
  </si>
  <si>
    <t>APPLICANT'S BENEFITS CALCULATION WORKSHEET</t>
  </si>
  <si>
    <t>ENTER TOTAL ANNUAL PAYROLL</t>
  </si>
  <si>
    <t>REGULAR TIME %</t>
  </si>
  <si>
    <t>OVERTIME %</t>
  </si>
  <si>
    <t>Holidays</t>
  </si>
  <si>
    <t>Vacation Leave</t>
  </si>
  <si>
    <t>Sick Leave</t>
  </si>
  <si>
    <t>* Social Security</t>
  </si>
  <si>
    <t>* Medicare</t>
  </si>
  <si>
    <t>* Unemployment</t>
  </si>
  <si>
    <t>* Worker's Comp</t>
  </si>
  <si>
    <t>** Retirement</t>
  </si>
  <si>
    <t>Health Benefits</t>
  </si>
  <si>
    <t>Life Insurance Benefits</t>
  </si>
  <si>
    <r>
      <t>Other</t>
    </r>
    <r>
      <rPr>
        <b/>
        <sz val="7"/>
        <rFont val="Arial"/>
        <family val="2"/>
      </rPr>
      <t xml:space="preserve"> </t>
    </r>
    <r>
      <rPr>
        <b/>
        <sz val="6"/>
        <rFont val="Arial"/>
        <family val="2"/>
      </rPr>
      <t>(Describe here)</t>
    </r>
  </si>
  <si>
    <t>________________</t>
  </si>
  <si>
    <t>Total (in % of annual salary)</t>
  </si>
  <si>
    <t>(FIGURES IN BLUE AUTOMATICALLY "GO" TO THE FORCE ACCOUNT LABOR SHEETS)</t>
  </si>
  <si>
    <t xml:space="preserve">COMMENTS:       </t>
  </si>
  <si>
    <t>I CERTIFY THAT THE INFORMATION ABOVE WAS TRANSCRIBED FROM PAYROLL RECORDS OR OTHER DOCUMENTS  WHICH ARE AVAILABLE FOR AUDIT.</t>
  </si>
  <si>
    <t>CERTIFIED:</t>
  </si>
  <si>
    <t>DATE:</t>
  </si>
  <si>
    <t>* Only categories for overtime fringe benefits.</t>
  </si>
  <si>
    <t xml:space="preserve"> </t>
  </si>
  <si>
    <t>** Only an overtime fringe benefit when supported by employee contract</t>
  </si>
  <si>
    <t>NDOT - Emergency Relief Program Labor Worksheet</t>
  </si>
  <si>
    <t>FORCE ACCOUNT LABOR RECORD</t>
  </si>
  <si>
    <t>FT</t>
  </si>
  <si>
    <t>Yes</t>
  </si>
  <si>
    <t>After review of the pay policy, are EXEMPT employees eligible for OT?</t>
  </si>
  <si>
    <t>PT</t>
  </si>
  <si>
    <t>No</t>
  </si>
  <si>
    <t>Enter OT Rate</t>
  </si>
  <si>
    <t>T</t>
  </si>
  <si>
    <t>EMPLOYEE NAME / TITLE</t>
  </si>
  <si>
    <t>STATUS</t>
  </si>
  <si>
    <t>REG / OT</t>
  </si>
  <si>
    <t xml:space="preserve">    DATES &amp; HOURS WORKED EACH WEEK</t>
  </si>
  <si>
    <t>TOTAL REG HOURS</t>
  </si>
  <si>
    <t>REG TIME 
TOTAL</t>
  </si>
  <si>
    <t>TOTAL OT HOURS</t>
  </si>
  <si>
    <t>OT TOTAL</t>
  </si>
  <si>
    <t>TOTAL HOURS</t>
  </si>
  <si>
    <t>TOTAL COST</t>
  </si>
  <si>
    <t>RATES / COSTS</t>
  </si>
  <si>
    <t>TOTAL HRS</t>
  </si>
  <si>
    <t>HOURLY RATE</t>
  </si>
  <si>
    <t>BENEFIT RATE</t>
  </si>
  <si>
    <t>TOTAL HOURLY</t>
  </si>
  <si>
    <t>Name</t>
  </si>
  <si>
    <t>REG</t>
  </si>
  <si>
    <t>Title</t>
  </si>
  <si>
    <t>OT1</t>
  </si>
  <si>
    <t xml:space="preserve">    </t>
  </si>
  <si>
    <t>NDOT - Emergency Relief Program Equipment Worksheet</t>
  </si>
  <si>
    <t>FORCE ACCOUNT EQUIPMENT RECORD</t>
  </si>
  <si>
    <t>HR</t>
  </si>
  <si>
    <t>MI</t>
  </si>
  <si>
    <t>EQUIPMENT / OPERATOR INFORMATION</t>
  </si>
  <si>
    <t>DATES / HOURS USED EACH DAY</t>
  </si>
  <si>
    <t>HOURS</t>
  </si>
  <si>
    <t>COST</t>
  </si>
  <si>
    <t>Equipment Name 
(Unit Number, Make, Model)</t>
  </si>
  <si>
    <t>Operator's Name</t>
  </si>
  <si>
    <t>HP</t>
  </si>
  <si>
    <t>Capacity</t>
  </si>
  <si>
    <t>Unit</t>
  </si>
  <si>
    <t>Equip. Code #</t>
  </si>
  <si>
    <t>Equip. Rate</t>
  </si>
  <si>
    <t xml:space="preserve"> Insert the date the cost codes were updated:               </t>
  </si>
  <si>
    <t>Cost Code</t>
  </si>
  <si>
    <t>Cost Code Description</t>
  </si>
  <si>
    <t>Unit Price</t>
  </si>
  <si>
    <t>Detailed Description</t>
  </si>
  <si>
    <t>Date Updated</t>
  </si>
  <si>
    <t>0000</t>
  </si>
  <si>
    <t>WORK COMPLETED</t>
  </si>
  <si>
    <t>LS</t>
  </si>
  <si>
    <t>$ 0.00</t>
  </si>
  <si>
    <t>WORK TO BE COMPLETED</t>
  </si>
  <si>
    <t>0909</t>
  </si>
  <si>
    <t>MITIGATION</t>
  </si>
  <si>
    <t>406 MITIGATION</t>
  </si>
  <si>
    <t>CEF COST ESTIMATE</t>
  </si>
  <si>
    <t>CONTRACT</t>
  </si>
  <si>
    <t>CONTRACT COSTS</t>
  </si>
  <si>
    <t>RENTED EQUIPMENT</t>
  </si>
  <si>
    <t>LABOR, O/T W/O BENEFITS</t>
  </si>
  <si>
    <t>LABOR, W/O BENEFITS</t>
  </si>
  <si>
    <t>LABOR</t>
  </si>
  <si>
    <t>EQUIPMENT</t>
  </si>
  <si>
    <t>MATERIAL</t>
  </si>
  <si>
    <t>LABORER  REGULAR TIME</t>
  </si>
  <si>
    <t>LABORER  OVERTIME</t>
  </si>
  <si>
    <t>EQUIPMENT OPERATOR  REGULAR TIME</t>
  </si>
  <si>
    <t>EQUIPMENT OPERATOR  OVERTIME</t>
  </si>
  <si>
    <t>WORKING FOREMAN  REGULAR TIME</t>
  </si>
  <si>
    <t>WORKING FOREMAN  OVERTIME</t>
  </si>
  <si>
    <t>EXTRA HIRE W/PAYROLL ADDITIVES  REGULAR TIME</t>
  </si>
  <si>
    <t>EXTRA HIRE  W/PAYROLL ADDITIVES  OVERTIME</t>
  </si>
  <si>
    <t>FIREFIGHTERS  OVERTIME</t>
  </si>
  <si>
    <t>POLICE  OVERTIME</t>
  </si>
  <si>
    <t>DISPATCHER  OVERTIME</t>
  </si>
  <si>
    <t>CONTRACT LABOR</t>
  </si>
  <si>
    <t>CONTRACTUAL SERVICE</t>
  </si>
  <si>
    <t>DEDUCT ACTUAL INSURANCE PROCEEDS - LS</t>
  </si>
  <si>
    <t>If the building is insured against the damage caused by the disaster, deduct the insurance proceeds from total damage.  Deductible is always eligible.</t>
  </si>
  <si>
    <t>DEDUCT ANTICIPATED INSURANCE PROCEEDS - LS</t>
  </si>
  <si>
    <t>INSURANCE PROCEEDS (ANTICIPATED)</t>
  </si>
  <si>
    <t>MANDATORY NFIP REDUCTION - MAXIMUM PROCEEDS AVAILABLE - LS</t>
  </si>
  <si>
    <t>MANDATORY NFIP REDUCTION - MAXIMUM PROCEEDS AVAILABLE</t>
  </si>
  <si>
    <t>PREVIOUS DISASTER INSURANCE PURCHASE REQUIREMENT - LS</t>
  </si>
  <si>
    <t>PREVIOUS DISASTER INSURANCE PURCHASE REQUIREMENT</t>
  </si>
  <si>
    <t>DEDUCT ACTUAL FLOOD INSURANCE PROCEEDS - LS</t>
  </si>
  <si>
    <t>DEDUCT ACTUAL FLOOD INSURANCE PROCEEDS</t>
  </si>
  <si>
    <t>DEDUCT ANTICIPATED FLOOD INSURANCE PROCEEDS - LS</t>
  </si>
  <si>
    <t>DEDUCT ANTICIPATED FLOOD INSURANCE PROCEEDS</t>
  </si>
  <si>
    <t>BEGIN EQUIPMENT RATES HERE</t>
  </si>
  <si>
    <t>Aerial Lift, Self-Propelled</t>
  </si>
  <si>
    <t>hour</t>
  </si>
  <si>
    <t>Max. Platform Height - Articulated, Telescoping, Scissor.</t>
  </si>
  <si>
    <t>to 15</t>
  </si>
  <si>
    <t>37 ft</t>
  </si>
  <si>
    <t>to 30</t>
  </si>
  <si>
    <t>60 ft</t>
  </si>
  <si>
    <t>to 50</t>
  </si>
  <si>
    <t>70 ft</t>
  </si>
  <si>
    <t>Max. Platform Height - Articulated and Telescoping.</t>
  </si>
  <si>
    <t>to 85</t>
  </si>
  <si>
    <t>125 ft</t>
  </si>
  <si>
    <t>to 130</t>
  </si>
  <si>
    <t>150 ft</t>
  </si>
  <si>
    <t>Aerial Lift, Truck Mntd</t>
  </si>
  <si>
    <t>Max. Platform Height - Articulated and Telescoping. Add to Truck rate for total rate.</t>
  </si>
  <si>
    <t>40 ft</t>
  </si>
  <si>
    <t>61 ft</t>
  </si>
  <si>
    <t>80 ft</t>
  </si>
  <si>
    <t>100 ft</t>
  </si>
  <si>
    <t>Air Compressor</t>
  </si>
  <si>
    <t>Air Delivery - Hoses included</t>
  </si>
  <si>
    <t>to 10</t>
  </si>
  <si>
    <t>41 cfm</t>
  </si>
  <si>
    <t>103 cfm</t>
  </si>
  <si>
    <t>130 cfm</t>
  </si>
  <si>
    <t>to 90</t>
  </si>
  <si>
    <t>175 cfm</t>
  </si>
  <si>
    <t>to 145</t>
  </si>
  <si>
    <t>400 cfm</t>
  </si>
  <si>
    <t>to 230</t>
  </si>
  <si>
    <t>575 cfm</t>
  </si>
  <si>
    <t>to 355</t>
  </si>
  <si>
    <t>1100 cfm</t>
  </si>
  <si>
    <t>to 500</t>
  </si>
  <si>
    <t>1600 cfm</t>
  </si>
  <si>
    <t>Ambulance</t>
  </si>
  <si>
    <t>to 150</t>
  </si>
  <si>
    <t>to 210</t>
  </si>
  <si>
    <t>Auger, Portable</t>
  </si>
  <si>
    <t>Hole Diameter</t>
  </si>
  <si>
    <t>to 6</t>
  </si>
  <si>
    <t>16 in</t>
  </si>
  <si>
    <t>to 13</t>
  </si>
  <si>
    <t>18 in</t>
  </si>
  <si>
    <t>Auger, Tractor Mntd</t>
  </si>
  <si>
    <t>Max. Auger Diameter - Includes digger, boom and mounting hardware. Add to Tractor rate for total rate.</t>
  </si>
  <si>
    <t>36 in</t>
  </si>
  <si>
    <t>Auger, Truck Mntd</t>
  </si>
  <si>
    <t>Max. Auger Size - Includes digger, boom and mounting hardware. Add to Truck rate for total rate.</t>
  </si>
  <si>
    <t>to 100</t>
  </si>
  <si>
    <t>24 in</t>
  </si>
  <si>
    <t>Automobile</t>
  </si>
  <si>
    <t>mile</t>
  </si>
  <si>
    <t>Transporting people</t>
  </si>
  <si>
    <t>Transporting cargo</t>
  </si>
  <si>
    <t>Automobile, Police</t>
  </si>
  <si>
    <t>Patrolling</t>
  </si>
  <si>
    <t>to 250</t>
  </si>
  <si>
    <t>Stationary with engine running</t>
  </si>
  <si>
    <t>Barge, Deck</t>
  </si>
  <si>
    <t>Size</t>
  </si>
  <si>
    <t>50'x35'x7.25'</t>
  </si>
  <si>
    <t>50'x35'x9'</t>
  </si>
  <si>
    <t>120'x45'x10'</t>
  </si>
  <si>
    <t>160'x45'x11'</t>
  </si>
  <si>
    <t>Board, Arrow</t>
  </si>
  <si>
    <t>Trailer Mounted</t>
  </si>
  <si>
    <t>to 8</t>
  </si>
  <si>
    <t>Board, Message</t>
  </si>
  <si>
    <t>to 5</t>
  </si>
  <si>
    <t>Boat, Push</t>
  </si>
  <si>
    <t>Size - Flat hull</t>
  </si>
  <si>
    <t>to 435</t>
  </si>
  <si>
    <t>45'x21'x6'</t>
  </si>
  <si>
    <t>to 525</t>
  </si>
  <si>
    <t>54'x21'x6'</t>
  </si>
  <si>
    <t>to 705</t>
  </si>
  <si>
    <t>58'x24'x7.5'</t>
  </si>
  <si>
    <t>to 870</t>
  </si>
  <si>
    <t>64'x25'x8'</t>
  </si>
  <si>
    <t>Boat, Row</t>
  </si>
  <si>
    <t>Heavy duty</t>
  </si>
  <si>
    <t>Boat, Runabout</t>
  </si>
  <si>
    <t>Size - Outboard</t>
  </si>
  <si>
    <t>13'x5'</t>
  </si>
  <si>
    <t>Boat, Tender</t>
  </si>
  <si>
    <t>Size - Inboard with 360 degree drive</t>
  </si>
  <si>
    <t>14'x7'</t>
  </si>
  <si>
    <t>Boat, Tow</t>
  </si>
  <si>
    <t>Size - Steel</t>
  </si>
  <si>
    <t>55'x20'x5'</t>
  </si>
  <si>
    <t>to 1050</t>
  </si>
  <si>
    <t>60'x21'x5'</t>
  </si>
  <si>
    <t>to 1350</t>
  </si>
  <si>
    <t>70'x30'x7.5'</t>
  </si>
  <si>
    <t>to 2000</t>
  </si>
  <si>
    <t>120'x34'x8'</t>
  </si>
  <si>
    <t>Boat, Tug</t>
  </si>
  <si>
    <t>Length</t>
  </si>
  <si>
    <t>16 ft</t>
  </si>
  <si>
    <t>to 175</t>
  </si>
  <si>
    <t>18 ft</t>
  </si>
  <si>
    <t>26 ft</t>
  </si>
  <si>
    <t>to 380</t>
  </si>
  <si>
    <t>to 700</t>
  </si>
  <si>
    <t>51 ft</t>
  </si>
  <si>
    <t>Breaker, Pavement, Hand-Held</t>
  </si>
  <si>
    <t>Weight</t>
  </si>
  <si>
    <t>25-90 lb</t>
  </si>
  <si>
    <t>Breaker, Pavement</t>
  </si>
  <si>
    <t>to 70</t>
  </si>
  <si>
    <t>Broom, Pavement</t>
  </si>
  <si>
    <t>Broom Length</t>
  </si>
  <si>
    <t>to 35</t>
  </si>
  <si>
    <t>72 in</t>
  </si>
  <si>
    <t>96 in</t>
  </si>
  <si>
    <t>Broom, Pavement, Mntd</t>
  </si>
  <si>
    <t>Broom Length - Add to Prime Mover rate for total rate.</t>
  </si>
  <si>
    <t>to 18</t>
  </si>
  <si>
    <t>Broom, Pavement, Pull</t>
  </si>
  <si>
    <t>to 20</t>
  </si>
  <si>
    <t>84 in</t>
  </si>
  <si>
    <t>Bucket, Clamshell</t>
  </si>
  <si>
    <t>Capacity - Includes teeth. Does not include Clamshell &amp; Dragline.</t>
  </si>
  <si>
    <t>1.0 CY</t>
  </si>
  <si>
    <t>2.5 CY</t>
  </si>
  <si>
    <t>5.0 CY</t>
  </si>
  <si>
    <t>7.5 CY</t>
  </si>
  <si>
    <t>Bucket, Dragline</t>
  </si>
  <si>
    <t>Capacity - Does not include Clamshell &amp; Dragline.</t>
  </si>
  <si>
    <t>2.0 CY</t>
  </si>
  <si>
    <t>10 CY</t>
  </si>
  <si>
    <t>14 CY</t>
  </si>
  <si>
    <t>Bus</t>
  </si>
  <si>
    <t>to 300</t>
  </si>
  <si>
    <t>Chain Saw</t>
  </si>
  <si>
    <t>Bar Length</t>
  </si>
  <si>
    <t xml:space="preserve">Bar Length </t>
  </si>
  <si>
    <t>25 in</t>
  </si>
  <si>
    <t>Chain Saw, Pole</t>
  </si>
  <si>
    <t>Bar Size</t>
  </si>
  <si>
    <t>Chipper, Brush</t>
  </si>
  <si>
    <t>Chipping Capacity - Trailer Mounted</t>
  </si>
  <si>
    <t>6 in</t>
  </si>
  <si>
    <t>to 65</t>
  </si>
  <si>
    <t>9 in</t>
  </si>
  <si>
    <t>12 in</t>
  </si>
  <si>
    <t>to 125</t>
  </si>
  <si>
    <t>15 in</t>
  </si>
  <si>
    <t>to 200</t>
  </si>
  <si>
    <t>Clamshell &amp; Dragline, Crawler</t>
  </si>
  <si>
    <t>Bucket not included in rate</t>
  </si>
  <si>
    <t>to 235</t>
  </si>
  <si>
    <t>149,999 lb</t>
  </si>
  <si>
    <t>to 520</t>
  </si>
  <si>
    <t>250,000 lb</t>
  </si>
  <si>
    <t>Clamshell &amp; Dragline, Truck</t>
  </si>
  <si>
    <t>to 240</t>
  </si>
  <si>
    <t>Cleaner, Sewer/Catch Basin</t>
  </si>
  <si>
    <t>Hopper Capacity - Truck Mounted. Add to Truck rate for total rate.</t>
  </si>
  <si>
    <t>5 CY</t>
  </si>
  <si>
    <t>Compactor</t>
  </si>
  <si>
    <t>Compactor, Towed, Vibratory Drum</t>
  </si>
  <si>
    <t>to 45</t>
  </si>
  <si>
    <t>Compactor, Vibratory, Drum</t>
  </si>
  <si>
    <t>to 75</t>
  </si>
  <si>
    <t>Compactor, Pneumatic, Wheel</t>
  </si>
  <si>
    <t>Compactor, Sanitation</t>
  </si>
  <si>
    <t>to 400</t>
  </si>
  <si>
    <t>to 535</t>
  </si>
  <si>
    <t>Compactor, Towed, Pneumatic, Wheel</t>
  </si>
  <si>
    <t>Add to Prime Mover rate for total rate</t>
  </si>
  <si>
    <t>10000 lb</t>
  </si>
  <si>
    <t>Compactor, Towed, Drum Static</t>
  </si>
  <si>
    <t>20000 lb</t>
  </si>
  <si>
    <t>Crane</t>
  </si>
  <si>
    <t>Max. Lift Capacity</t>
  </si>
  <si>
    <t>to 80</t>
  </si>
  <si>
    <t>8 MT</t>
  </si>
  <si>
    <t>15 MT</t>
  </si>
  <si>
    <t>50 MT</t>
  </si>
  <si>
    <t>70 MT</t>
  </si>
  <si>
    <t>to 350</t>
  </si>
  <si>
    <t>110 MT</t>
  </si>
  <si>
    <t>Crane, Truck Mntd</t>
  </si>
  <si>
    <t>Max. Lift Capacity - Add to Truck rate for total rate.</t>
  </si>
  <si>
    <t>24000 lb</t>
  </si>
  <si>
    <t>36000 lb</t>
  </si>
  <si>
    <t>60000 lb</t>
  </si>
  <si>
    <t>Cutter, Brush</t>
  </si>
  <si>
    <t>Cutter Size</t>
  </si>
  <si>
    <t>8 ft</t>
  </si>
  <si>
    <t>to 190</t>
  </si>
  <si>
    <t>to 245</t>
  </si>
  <si>
    <t>10 ft</t>
  </si>
  <si>
    <t>Derrick, Hydraulic Digger</t>
  </si>
  <si>
    <t>Max. Boom Length - Includes hydraulic pole alignment attachment. Add to Truck rate.</t>
  </si>
  <si>
    <t>90 ft</t>
  </si>
  <si>
    <t>Distributor, Asphalt</t>
  </si>
  <si>
    <t>Tank Capacity - Trailer Mounted. Includes burners, insulated tank, and circulating spray bar.</t>
  </si>
  <si>
    <t>500 gal</t>
  </si>
  <si>
    <t>Tank Capacity - Truck Mounted. Includes burners, insulated tank, and circulating spray bar. Add to Truck rate.</t>
  </si>
  <si>
    <t>1000 gal</t>
  </si>
  <si>
    <t>4000 gal</t>
  </si>
  <si>
    <t>Dozer, Crawler</t>
  </si>
  <si>
    <t>to 105</t>
  </si>
  <si>
    <t>to 160</t>
  </si>
  <si>
    <t>to 360</t>
  </si>
  <si>
    <t>to 565</t>
  </si>
  <si>
    <t>to 850</t>
  </si>
  <si>
    <t>Dozer, Wheel</t>
  </si>
  <si>
    <t>to 625</t>
  </si>
  <si>
    <t>Excavator, Hydraulic</t>
  </si>
  <si>
    <t>Bucket Capacity - Crawler, Truck &amp; Wheel. Includes bucket.</t>
  </si>
  <si>
    <t>0.5 CY</t>
  </si>
  <si>
    <t>1.5 CY</t>
  </si>
  <si>
    <t>to 265</t>
  </si>
  <si>
    <t>to 420</t>
  </si>
  <si>
    <t>4.5 CY</t>
  </si>
  <si>
    <t>to 650</t>
  </si>
  <si>
    <t>to 1000</t>
  </si>
  <si>
    <t>12 CY</t>
  </si>
  <si>
    <t>Feeder, Grizzly</t>
  </si>
  <si>
    <t>to 55</t>
  </si>
  <si>
    <t>Fork Lift</t>
  </si>
  <si>
    <t>11,75</t>
  </si>
  <si>
    <t>to 60</t>
  </si>
  <si>
    <t>6000 lb</t>
  </si>
  <si>
    <t>12000 lb</t>
  </si>
  <si>
    <t>to 140</t>
  </si>
  <si>
    <t>18000 lb</t>
  </si>
  <si>
    <t>to 215</t>
  </si>
  <si>
    <t>50000 lb</t>
  </si>
  <si>
    <t>Generator</t>
  </si>
  <si>
    <t>Prime Output</t>
  </si>
  <si>
    <t>5.5 kW</t>
  </si>
  <si>
    <t>to 25</t>
  </si>
  <si>
    <t>16 kW</t>
  </si>
  <si>
    <t>43 kW</t>
  </si>
  <si>
    <t>100 kW</t>
  </si>
  <si>
    <t>150 kW</t>
  </si>
  <si>
    <t>210 kW</t>
  </si>
  <si>
    <t>280 kW</t>
  </si>
  <si>
    <t>350 kW</t>
  </si>
  <si>
    <t>to 750</t>
  </si>
  <si>
    <t>530 kW</t>
  </si>
  <si>
    <t>710 kW</t>
  </si>
  <si>
    <t>to 1500</t>
  </si>
  <si>
    <t>1100 kW</t>
  </si>
  <si>
    <t>to 3000</t>
  </si>
  <si>
    <t>2500 kW</t>
  </si>
  <si>
    <t>Golf Cart</t>
  </si>
  <si>
    <t>2 person</t>
  </si>
  <si>
    <t>Graders</t>
  </si>
  <si>
    <t>Moldboard Size - Includes Rigid and Articulate equipment.</t>
  </si>
  <si>
    <t>to 110</t>
  </si>
  <si>
    <t>12 ft</t>
  </si>
  <si>
    <t>to 225</t>
  </si>
  <si>
    <t>14 ft</t>
  </si>
  <si>
    <t>Hose, Discharge</t>
  </si>
  <si>
    <t>Diameter - Per 25 foot length. Includes couplings.</t>
  </si>
  <si>
    <t>3 in</t>
  </si>
  <si>
    <t>4 in</t>
  </si>
  <si>
    <t>8 in</t>
  </si>
  <si>
    <t>Hose, Suction</t>
  </si>
  <si>
    <t>Jackhammer (Dry)</t>
  </si>
  <si>
    <t>Weight Class</t>
  </si>
  <si>
    <t>25-45 lb</t>
  </si>
  <si>
    <t>Jackhammer (Wet)</t>
  </si>
  <si>
    <t>30-55 lb</t>
  </si>
  <si>
    <t>Loader, Crawler</t>
  </si>
  <si>
    <t>Bucket Capacity - Includes bucket</t>
  </si>
  <si>
    <t>to 32</t>
  </si>
  <si>
    <t>1 CY</t>
  </si>
  <si>
    <t>to 118</t>
  </si>
  <si>
    <t>2 CY</t>
  </si>
  <si>
    <t>to 178</t>
  </si>
  <si>
    <t>3 CY</t>
  </si>
  <si>
    <t>to 238</t>
  </si>
  <si>
    <t>4 CY</t>
  </si>
  <si>
    <t>Loader, Skid-Steer</t>
  </si>
  <si>
    <t>Operating Capacity</t>
  </si>
  <si>
    <t>1000 lb</t>
  </si>
  <si>
    <t>2000 lb</t>
  </si>
  <si>
    <t>3000 lb</t>
  </si>
  <si>
    <t>Loader, Tractor, Wheel</t>
  </si>
  <si>
    <t>to 81</t>
  </si>
  <si>
    <t>Loader, Wheel</t>
  </si>
  <si>
    <t>Bucket Capacity</t>
  </si>
  <si>
    <t>to 38</t>
  </si>
  <si>
    <t>to 152</t>
  </si>
  <si>
    <t>to 305</t>
  </si>
  <si>
    <t>6 CY</t>
  </si>
  <si>
    <t>7 CY</t>
  </si>
  <si>
    <t>to 530</t>
  </si>
  <si>
    <t>8 CY</t>
  </si>
  <si>
    <t>Loader-Backhoe, Wheel</t>
  </si>
  <si>
    <t>Loader Bucket Capacity - Loader and Backhoe Buckets included.</t>
  </si>
  <si>
    <t>to 40</t>
  </si>
  <si>
    <t>to 95</t>
  </si>
  <si>
    <t>to 115</t>
  </si>
  <si>
    <t>1.75 CY</t>
  </si>
  <si>
    <t>Mixer, Concrete Portable</t>
  </si>
  <si>
    <t>Batching Capacity</t>
  </si>
  <si>
    <t>10 cft</t>
  </si>
  <si>
    <t>12 cft</t>
  </si>
  <si>
    <t>Mixer, Concrete, Trailer Mntd</t>
  </si>
  <si>
    <t>11 cft</t>
  </si>
  <si>
    <t>16 cft</t>
  </si>
  <si>
    <t>Motorcycle, Police</t>
  </si>
  <si>
    <t>Mulcher, Trailer Mntd</t>
  </si>
  <si>
    <t>Working Capacity</t>
  </si>
  <si>
    <t>7 tph</t>
  </si>
  <si>
    <t>10 tph</t>
  </si>
  <si>
    <t>to 120</t>
  </si>
  <si>
    <t>20 tph</t>
  </si>
  <si>
    <t>Paver, Asphalt, Towed</t>
  </si>
  <si>
    <t>Does not include Prime Mover</t>
  </si>
  <si>
    <t>Paver, Asphalt</t>
  </si>
  <si>
    <t>Includes wheel and crawler equipment</t>
  </si>
  <si>
    <t>Pick-up, Asphalt</t>
  </si>
  <si>
    <t>to 275</t>
  </si>
  <si>
    <t>Plow, Cable</t>
  </si>
  <si>
    <t>Plow Depth</t>
  </si>
  <si>
    <t>48 in</t>
  </si>
  <si>
    <t>Plow, Snow, Grader Mntd</t>
  </si>
  <si>
    <t>Width - Add to Grader for total rate</t>
  </si>
  <si>
    <t>to 10 ft</t>
  </si>
  <si>
    <t>to 14 ft</t>
  </si>
  <si>
    <t>Plow, Snow, Truck Mntd</t>
  </si>
  <si>
    <t>to 15 ft</t>
  </si>
  <si>
    <t>Width - With leveling wing. Add to Truck rate for total rate.</t>
  </si>
  <si>
    <t>Pump</t>
  </si>
  <si>
    <t>Does not include Hoses</t>
  </si>
  <si>
    <t>to 4</t>
  </si>
  <si>
    <t>to 425</t>
  </si>
  <si>
    <t>to 575</t>
  </si>
  <si>
    <t>Saw, Concrete</t>
  </si>
  <si>
    <t>Blade Diameter</t>
  </si>
  <si>
    <t>to 14</t>
  </si>
  <si>
    <t>14 in</t>
  </si>
  <si>
    <t>26 in</t>
  </si>
  <si>
    <t>Saw, Rock</t>
  </si>
  <si>
    <t>Scraper</t>
  </si>
  <si>
    <t>Scraper Capacity</t>
  </si>
  <si>
    <t>16 CY</t>
  </si>
  <si>
    <t>to 365</t>
  </si>
  <si>
    <t>23 CY</t>
  </si>
  <si>
    <t>to 475</t>
  </si>
  <si>
    <t>34 CY</t>
  </si>
  <si>
    <t>to 600</t>
  </si>
  <si>
    <t>44 CY</t>
  </si>
  <si>
    <t>Snow Blower</t>
  </si>
  <si>
    <t>2,000 tph</t>
  </si>
  <si>
    <t>2,500 tph</t>
  </si>
  <si>
    <t>3,500 tph</t>
  </si>
  <si>
    <t>Snow Blower, Truck Mntd</t>
  </si>
  <si>
    <t>Capacity - Does not include Truck</t>
  </si>
  <si>
    <t>600 tph</t>
  </si>
  <si>
    <t>1400 tph</t>
  </si>
  <si>
    <t>to 340</t>
  </si>
  <si>
    <t>2000 tph</t>
  </si>
  <si>
    <t>2500 tph</t>
  </si>
  <si>
    <t>Snow Thrower, Walk Behind</t>
  </si>
  <si>
    <t>Cutting Width</t>
  </si>
  <si>
    <t>60 in</t>
  </si>
  <si>
    <t>Sprayer, Seed</t>
  </si>
  <si>
    <t>Working Capacity - Trailer &amp; Truck mounted. Does not include Prime Mover.</t>
  </si>
  <si>
    <t>750 gal</t>
  </si>
  <si>
    <t>1250 gal</t>
  </si>
  <si>
    <t>3500 gal</t>
  </si>
  <si>
    <t>Spreader, Chemical</t>
  </si>
  <si>
    <t>Capacity - Trailer &amp; Truck mounted. Does not include Prime Mover.</t>
  </si>
  <si>
    <t>Spreader, Chip</t>
  </si>
  <si>
    <t xml:space="preserve">Spread Hopper Width </t>
  </si>
  <si>
    <t>12.5 ft</t>
  </si>
  <si>
    <t>16.5 ft</t>
  </si>
  <si>
    <t>Spreader, Chip, Mntd</t>
  </si>
  <si>
    <t>Hopper Size - Trailer &amp; Truck mounted</t>
  </si>
  <si>
    <t>Spreader, Sand</t>
  </si>
  <si>
    <t>Mounting</t>
  </si>
  <si>
    <t>Tailgate, Chassis</t>
  </si>
  <si>
    <t>Dump Body</t>
  </si>
  <si>
    <t>Truck (10 yd)</t>
  </si>
  <si>
    <t>Striper</t>
  </si>
  <si>
    <t>Paint Capacity</t>
  </si>
  <si>
    <t>to 22</t>
  </si>
  <si>
    <t>40 gal</t>
  </si>
  <si>
    <t>90 gal</t>
  </si>
  <si>
    <t>to 122</t>
  </si>
  <si>
    <t>120 gal</t>
  </si>
  <si>
    <t>Striper, Truck Mntd</t>
  </si>
  <si>
    <t>to 460</t>
  </si>
  <si>
    <t>Striper, Walk-behind</t>
  </si>
  <si>
    <t>12 gal</t>
  </si>
  <si>
    <t>Sweeper, Pavement</t>
  </si>
  <si>
    <t>Trailer, Dump</t>
  </si>
  <si>
    <t>Capacity - Does not include Prime Mover</t>
  </si>
  <si>
    <t>20 CY</t>
  </si>
  <si>
    <t>30 CY</t>
  </si>
  <si>
    <t>Trailer, Equipment</t>
  </si>
  <si>
    <t>30 ton</t>
  </si>
  <si>
    <t>40 ton</t>
  </si>
  <si>
    <t>60 ton</t>
  </si>
  <si>
    <t>120 ton</t>
  </si>
  <si>
    <t>Trailer, Office</t>
  </si>
  <si>
    <t>Trailer Size</t>
  </si>
  <si>
    <t>8' x 24'</t>
  </si>
  <si>
    <t>8' x 32'</t>
  </si>
  <si>
    <t>10' x 32'</t>
  </si>
  <si>
    <t>Trailer, Water</t>
  </si>
  <si>
    <t>Tank Capacity - Includes a centrifugal pump with sump and a rear spraybar.</t>
  </si>
  <si>
    <t>6000 gal</t>
  </si>
  <si>
    <t>10000 gal</t>
  </si>
  <si>
    <t>14000 gal</t>
  </si>
  <si>
    <t>Trencher</t>
  </si>
  <si>
    <t>Walk-behind, Crawler &amp; Wheel Mounted. Chain and Wheel.</t>
  </si>
  <si>
    <t>Trowel, Concrete</t>
  </si>
  <si>
    <t>Diameter</t>
  </si>
  <si>
    <t>to 12</t>
  </si>
  <si>
    <t>Truck, Concrete Mixer</t>
  </si>
  <si>
    <t>Mixer Capacity</t>
  </si>
  <si>
    <t>13 CY</t>
  </si>
  <si>
    <t>Truck, Dump</t>
  </si>
  <si>
    <t>Struck Capacity</t>
  </si>
  <si>
    <t>to 220</t>
  </si>
  <si>
    <t>to 320</t>
  </si>
  <si>
    <t>18 CY</t>
  </si>
  <si>
    <t>Truck, Dump, Off Highway</t>
  </si>
  <si>
    <t>to 450</t>
  </si>
  <si>
    <t>28 CY</t>
  </si>
  <si>
    <t>Truck, Fire</t>
  </si>
  <si>
    <t>Pump Capacity</t>
  </si>
  <si>
    <t>1000 gpm</t>
  </si>
  <si>
    <t>1250 gpm</t>
  </si>
  <si>
    <t>1500 gpm</t>
  </si>
  <si>
    <t>2000 gpm</t>
  </si>
  <si>
    <t>Truck, Fire Ladder</t>
  </si>
  <si>
    <t>Ladder length</t>
  </si>
  <si>
    <t>75 ft</t>
  </si>
  <si>
    <t>Truck, Flatbed</t>
  </si>
  <si>
    <t>Maximum GVW</t>
  </si>
  <si>
    <t>15000 lb</t>
  </si>
  <si>
    <t>25000 lb</t>
  </si>
  <si>
    <t>30000 lb</t>
  </si>
  <si>
    <t>45000 lb</t>
  </si>
  <si>
    <t>Truck, Garbage</t>
  </si>
  <si>
    <t>to 255</t>
  </si>
  <si>
    <t>25 CY</t>
  </si>
  <si>
    <t>to 325</t>
  </si>
  <si>
    <t>32 CY</t>
  </si>
  <si>
    <t>Truck, Pickup</t>
  </si>
  <si>
    <t>½ ton</t>
  </si>
  <si>
    <t>1 ton</t>
  </si>
  <si>
    <t>1¼ ton</t>
  </si>
  <si>
    <t>1½ ton</t>
  </si>
  <si>
    <t>1¾ ton</t>
  </si>
  <si>
    <t>Truck, Tractor</t>
  </si>
  <si>
    <t>4 x 2</t>
  </si>
  <si>
    <t>to 310</t>
  </si>
  <si>
    <t>6 x 4</t>
  </si>
  <si>
    <t>Truck, Water</t>
  </si>
  <si>
    <t>Tank Capacity - Include pump and rear spray system</t>
  </si>
  <si>
    <t>2500 gal</t>
  </si>
  <si>
    <t>Tub Grinder</t>
  </si>
  <si>
    <t>to 440</t>
  </si>
  <si>
    <t>to 630</t>
  </si>
  <si>
    <t>to 760</t>
  </si>
  <si>
    <t>Vehicle, Recreational</t>
  </si>
  <si>
    <t>Vehicle, Small</t>
  </si>
  <si>
    <t>Vibrator, Concrete</t>
  </si>
  <si>
    <t>Welder, Portable</t>
  </si>
  <si>
    <t>Includes ground cable and lead cable</t>
  </si>
  <si>
    <t>to 16</t>
  </si>
  <si>
    <t>to 34</t>
  </si>
  <si>
    <t>Truck, Bucket</t>
  </si>
  <si>
    <t>Add flatbed truck to truck mounted aerial lift.</t>
  </si>
  <si>
    <t>Truck, Cleaning</t>
  </si>
  <si>
    <t>Add flatbed truck to sewer cleaner.</t>
  </si>
  <si>
    <t>Truck, Knuckle Boom</t>
  </si>
  <si>
    <t>Add flatbed truck to truck mounted crane.</t>
  </si>
  <si>
    <t>Truck, Ladder</t>
  </si>
  <si>
    <t>Truck, Line</t>
  </si>
  <si>
    <t>Add flatbed truck to hydraulic digger derrick.</t>
  </si>
  <si>
    <t>NDOT - Emergency Relief Program Materials Worksheet</t>
  </si>
  <si>
    <t>FORCE ACCOUNT MATERIALS SUMMARY RECORD</t>
  </si>
  <si>
    <t>Vendor</t>
  </si>
  <si>
    <t>Description</t>
  </si>
  <si>
    <t>Total Invoiced Amount</t>
  </si>
  <si>
    <t>Total 
Claimed Amount</t>
  </si>
  <si>
    <t>Date Purchased</t>
  </si>
  <si>
    <t>Date Used</t>
  </si>
  <si>
    <t>Source of Data</t>
  </si>
  <si>
    <t>Comments</t>
  </si>
  <si>
    <t>Invoice #</t>
  </si>
  <si>
    <t>Stock</t>
  </si>
  <si>
    <t>NDOT - Emergency Relief Program Rental Equipment Worksheet</t>
  </si>
  <si>
    <t>RENTED EQUIPMENT RECORD</t>
  </si>
  <si>
    <t>Equipment Type</t>
  </si>
  <si>
    <t>Date &amp;
 Hours Used</t>
  </si>
  <si>
    <t>Rate Per Hour</t>
  </si>
  <si>
    <t>Total Cost</t>
  </si>
  <si>
    <t>Invoice
Number</t>
  </si>
  <si>
    <t>Check
Number</t>
  </si>
  <si>
    <t>W/ Operator</t>
  </si>
  <si>
    <t>W/O Operator</t>
  </si>
  <si>
    <t>NDOT - Emergency Relief Program Contracts Worksheet</t>
  </si>
  <si>
    <t>CONTRACT SUMMARY RECORD</t>
  </si>
  <si>
    <t>DDIR SITE NO.</t>
  </si>
  <si>
    <t>Description of work performed</t>
  </si>
  <si>
    <t>Invoice No</t>
  </si>
  <si>
    <t>Dates Worked</t>
  </si>
  <si>
    <t>Total Contract Amount</t>
  </si>
  <si>
    <t>Total Claimed Amount</t>
  </si>
  <si>
    <t>NDOT - Emergency Relief Program Direct Admin Costs Worksheet</t>
  </si>
  <si>
    <t xml:space="preserve">DIRECT ADMINISTRATIVE COSTS </t>
  </si>
  <si>
    <t>DDIR Site NO</t>
  </si>
  <si>
    <t>WORK STATUS</t>
  </si>
  <si>
    <t>&lt;Select Status&gt;</t>
  </si>
  <si>
    <t>LABOR SUMMARY</t>
  </si>
  <si>
    <t>NAME</t>
  </si>
  <si>
    <t>TITLE</t>
  </si>
  <si>
    <t xml:space="preserve">HOURS </t>
  </si>
  <si>
    <t>RATE w/
FRINGE</t>
  </si>
  <si>
    <t>LABOR SUBTOTAL</t>
  </si>
  <si>
    <t>EQUIPMENT SUMMARY</t>
  </si>
  <si>
    <t>COST CODE</t>
  </si>
  <si>
    <t>DESCRIPTION</t>
  </si>
  <si>
    <t>HOURS OR MILES</t>
  </si>
  <si>
    <t>RATE</t>
  </si>
  <si>
    <t>EQUIPMENT SUBTOTAL</t>
  </si>
  <si>
    <t>Work Complete</t>
  </si>
  <si>
    <t>MATERIAL SUMMARY</t>
  </si>
  <si>
    <t>Work To Be Completed</t>
  </si>
  <si>
    <t>OFFICE SUPPLIES DESCRIPTION</t>
  </si>
  <si>
    <t>QUANTITY</t>
  </si>
  <si>
    <t>UNIT PRICE</t>
  </si>
  <si>
    <t>OTHER MATERIAL DESCRIPTION</t>
  </si>
  <si>
    <t>MATERIAL SUBTOTAL</t>
  </si>
  <si>
    <t>DIRECT ADMINISTRATIVE COSTS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</si>
</sst>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0.00_);\(&quot;$&quot;#,##0.00\)"/>
    <numFmt numFmtId="8" formatCode="&quot;$&quot;#,##0.00_);[Red]\(&quot;$&quot;#,##0.00\)"/>
    <numFmt numFmtId="44" formatCode="_(&quot;$&quot;* #,##0.00_);_(&quot;$&quot;* \(#,##0.00\);_(&quot;$&quot;* &quot;-&quot;??_);_(@_)"/>
    <numFmt numFmtId="164" formatCode="&quot;$&quot;#,##0.00"/>
    <numFmt numFmtId="165" formatCode="m/d"/>
    <numFmt numFmtId="166" formatCode="0.0"/>
    <numFmt numFmtId="167" formatCode="m/d/yy"/>
    <numFmt numFmtId="168" formatCode="#,##0.0000_);\(#,##0.0000\)"/>
    <numFmt numFmtId="169" formatCode="mm/dd/yy;@"/>
    <numFmt numFmtId="170" formatCode="m/d;@"/>
    <numFmt numFmtId="171" formatCode="[$-409]mmmm\ d\,\ yyyy;@"/>
    <numFmt numFmtId="172" formatCode="m/d/yy;@"/>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Times New Roman"/>
      <family val="1"/>
    </font>
    <font>
      <b/>
      <sz val="10"/>
      <name val="Arial"/>
      <family val="2"/>
    </font>
    <font>
      <b/>
      <sz val="12"/>
      <name val="Arial"/>
      <family val="2"/>
    </font>
    <font>
      <sz val="10"/>
      <name val="Arial"/>
      <family val="2"/>
    </font>
    <font>
      <b/>
      <sz val="11"/>
      <name val="Arial"/>
      <family val="2"/>
    </font>
    <font>
      <sz val="11"/>
      <name val="Arial"/>
      <family val="2"/>
    </font>
    <font>
      <sz val="8"/>
      <name val="Arial"/>
      <family val="2"/>
    </font>
    <font>
      <sz val="9"/>
      <name val="Arial"/>
      <family val="2"/>
    </font>
    <font>
      <b/>
      <sz val="8"/>
      <name val="Arial"/>
      <family val="2"/>
    </font>
    <font>
      <sz val="12"/>
      <name val="Arial"/>
      <family val="2"/>
    </font>
    <font>
      <sz val="8"/>
      <color indexed="81"/>
      <name val="Tahoma"/>
      <family val="2"/>
    </font>
    <font>
      <b/>
      <sz val="8"/>
      <color indexed="81"/>
      <name val="Tahoma"/>
      <family val="2"/>
    </font>
    <font>
      <sz val="8"/>
      <name val="Arial"/>
      <family val="2"/>
    </font>
    <font>
      <sz val="10"/>
      <color indexed="8"/>
      <name val="Arial"/>
      <family val="2"/>
    </font>
    <font>
      <sz val="10"/>
      <color indexed="9"/>
      <name val="Arial"/>
      <family val="2"/>
    </font>
    <font>
      <i/>
      <sz val="8"/>
      <name val="Arial"/>
      <family val="2"/>
    </font>
    <font>
      <i/>
      <sz val="10"/>
      <name val="Arial"/>
      <family val="2"/>
    </font>
    <font>
      <b/>
      <u/>
      <sz val="10"/>
      <name val="Arial"/>
      <family val="2"/>
    </font>
    <font>
      <sz val="10"/>
      <color indexed="51"/>
      <name val="Arial"/>
      <family val="2"/>
    </font>
    <font>
      <sz val="11"/>
      <color indexed="9"/>
      <name val="Arial"/>
      <family val="2"/>
    </font>
    <font>
      <sz val="12"/>
      <color indexed="81"/>
      <name val="Tahoma"/>
      <family val="2"/>
    </font>
    <font>
      <b/>
      <sz val="6"/>
      <name val="Arial"/>
      <family val="2"/>
    </font>
    <font>
      <b/>
      <sz val="12"/>
      <color indexed="16"/>
      <name val="Arial"/>
      <family val="2"/>
    </font>
    <font>
      <sz val="1"/>
      <name val="Arial"/>
      <family val="2"/>
    </font>
    <font>
      <sz val="1"/>
      <color indexed="26"/>
      <name val="Arial"/>
      <family val="2"/>
    </font>
    <font>
      <b/>
      <sz val="9"/>
      <name val="Arial"/>
      <family val="2"/>
    </font>
    <font>
      <b/>
      <sz val="7"/>
      <name val="Arial"/>
      <family val="2"/>
    </font>
    <font>
      <sz val="14"/>
      <name val="Arial"/>
      <family val="2"/>
    </font>
    <font>
      <b/>
      <sz val="10"/>
      <color indexed="8"/>
      <name val="Arial"/>
      <family val="2"/>
    </font>
    <font>
      <b/>
      <sz val="12"/>
      <color indexed="9"/>
      <name val="Arial"/>
      <family val="2"/>
    </font>
    <font>
      <i/>
      <sz val="10"/>
      <color indexed="9"/>
      <name val="Arial"/>
      <family val="2"/>
    </font>
    <font>
      <b/>
      <sz val="10"/>
      <color indexed="18"/>
      <name val="Arial"/>
      <family val="2"/>
    </font>
    <font>
      <b/>
      <sz val="14"/>
      <color indexed="9"/>
      <name val="Arial"/>
      <family val="2"/>
    </font>
    <font>
      <b/>
      <u/>
      <sz val="10"/>
      <color indexed="12"/>
      <name val="Arial"/>
      <family val="2"/>
    </font>
    <font>
      <sz val="9"/>
      <color indexed="8"/>
      <name val="Arial"/>
      <family val="2"/>
    </font>
    <font>
      <u/>
      <sz val="11"/>
      <color theme="10"/>
      <name val="Calibri"/>
      <family val="2"/>
    </font>
    <font>
      <sz val="10"/>
      <color indexed="9"/>
      <name val="Calibri"/>
      <family val="2"/>
      <scheme val="minor"/>
    </font>
    <font>
      <b/>
      <sz val="10"/>
      <color indexed="10"/>
      <name val="Calibri"/>
      <family val="2"/>
      <scheme val="minor"/>
    </font>
    <font>
      <b/>
      <i/>
      <sz val="10"/>
      <color indexed="10"/>
      <name val="Calibri"/>
      <family val="2"/>
      <scheme val="minor"/>
    </font>
    <font>
      <sz val="10"/>
      <name val="Calibri"/>
      <family val="2"/>
      <scheme val="minor"/>
    </font>
    <font>
      <b/>
      <sz val="10"/>
      <color theme="0"/>
      <name val="Calibri"/>
      <family val="2"/>
      <scheme val="minor"/>
    </font>
    <font>
      <b/>
      <sz val="11"/>
      <color rgb="FFFF0000"/>
      <name val="Arial"/>
      <family val="2"/>
    </font>
    <font>
      <sz val="16"/>
      <name val="Arial"/>
      <family val="2"/>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rgb="FFEAEAEA"/>
        <bgColor indexed="64"/>
      </patternFill>
    </fill>
    <fill>
      <patternFill patternType="solid">
        <fgColor rgb="FFFFC843"/>
        <bgColor indexed="64"/>
      </patternFill>
    </fill>
    <fill>
      <patternFill patternType="solid">
        <fgColor rgb="FFB9C8D3"/>
        <bgColor indexed="64"/>
      </patternFill>
    </fill>
    <fill>
      <patternFill patternType="solid">
        <fgColor rgb="FF00607F"/>
        <bgColor indexed="64"/>
      </patternFill>
    </fill>
    <fill>
      <patternFill patternType="solid">
        <fgColor rgb="FFBABF33"/>
        <bgColor indexed="64"/>
      </patternFill>
    </fill>
  </fills>
  <borders count="88">
    <border>
      <left/>
      <right/>
      <top/>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s>
  <cellStyleXfs count="15">
    <xf numFmtId="0" fontId="0" fillId="0" borderId="0"/>
    <xf numFmtId="44" fontId="5" fillId="0" borderId="0" applyFont="0" applyFill="0" applyBorder="0" applyAlignment="0" applyProtection="0"/>
    <xf numFmtId="0" fontId="6" fillId="0" borderId="0" applyNumberFormat="0" applyFill="0" applyBorder="0" applyAlignment="0" applyProtection="0">
      <alignment vertical="top"/>
      <protection locked="0"/>
    </xf>
    <xf numFmtId="9" fontId="5" fillId="0" borderId="0" applyFont="0" applyFill="0" applyBorder="0" applyAlignment="0" applyProtection="0"/>
    <xf numFmtId="0" fontId="10" fillId="0" borderId="0"/>
    <xf numFmtId="44" fontId="10" fillId="0" borderId="0" applyFont="0" applyFill="0" applyBorder="0" applyAlignment="0" applyProtection="0"/>
    <xf numFmtId="0" fontId="20" fillId="0" borderId="0">
      <alignment vertical="top"/>
    </xf>
    <xf numFmtId="0" fontId="42" fillId="0" borderId="0" applyNumberFormat="0" applyFill="0" applyBorder="0" applyAlignment="0" applyProtection="0">
      <alignment vertical="top"/>
      <protection locked="0"/>
    </xf>
    <xf numFmtId="0" fontId="4" fillId="0" borderId="0"/>
    <xf numFmtId="0" fontId="5" fillId="0" borderId="0"/>
    <xf numFmtId="0" fontId="3" fillId="0" borderId="0"/>
    <xf numFmtId="0" fontId="5" fillId="0" borderId="0"/>
    <xf numFmtId="0" fontId="5" fillId="0" borderId="0"/>
    <xf numFmtId="0" fontId="2" fillId="0" borderId="0"/>
    <xf numFmtId="0" fontId="1" fillId="0" borderId="0"/>
  </cellStyleXfs>
  <cellXfs count="572">
    <xf numFmtId="0" fontId="0" fillId="0" borderId="0" xfId="0"/>
    <xf numFmtId="0" fontId="10" fillId="2" borderId="0" xfId="0" applyFont="1" applyFill="1"/>
    <xf numFmtId="0" fontId="21" fillId="2" borderId="0" xfId="0" applyFont="1" applyFill="1"/>
    <xf numFmtId="0" fontId="0" fillId="2" borderId="0" xfId="0" applyFill="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13" fillId="2" borderId="10" xfId="0" applyFont="1" applyFill="1" applyBorder="1" applyAlignment="1">
      <alignment horizontal="right"/>
    </xf>
    <xf numFmtId="0" fontId="15" fillId="2" borderId="9" xfId="0" applyFont="1" applyFill="1" applyBorder="1"/>
    <xf numFmtId="0" fontId="0" fillId="3" borderId="0" xfId="0" applyFill="1"/>
    <xf numFmtId="0" fontId="0" fillId="2" borderId="0" xfId="0" applyFill="1" applyAlignment="1">
      <alignment horizontal="center"/>
    </xf>
    <xf numFmtId="0" fontId="0" fillId="3" borderId="9" xfId="0" applyFill="1" applyBorder="1"/>
    <xf numFmtId="0" fontId="15" fillId="2" borderId="11" xfId="0" applyFont="1" applyFill="1" applyBorder="1"/>
    <xf numFmtId="44" fontId="5" fillId="2" borderId="0" xfId="1" applyFill="1" applyBorder="1" applyAlignment="1" applyProtection="1">
      <alignment horizontal="center"/>
    </xf>
    <xf numFmtId="0" fontId="12" fillId="2" borderId="0" xfId="0" applyFont="1" applyFill="1"/>
    <xf numFmtId="0" fontId="5" fillId="3" borderId="0" xfId="0" applyFont="1" applyFill="1"/>
    <xf numFmtId="0" fontId="10" fillId="3" borderId="0" xfId="0" applyFont="1" applyFill="1"/>
    <xf numFmtId="0" fontId="21" fillId="3" borderId="0" xfId="0" applyFont="1" applyFill="1"/>
    <xf numFmtId="0" fontId="26" fillId="2" borderId="0" xfId="0" applyFont="1" applyFill="1"/>
    <xf numFmtId="0" fontId="10" fillId="2" borderId="0" xfId="0" applyFont="1" applyFill="1" applyAlignment="1">
      <alignment horizontal="center"/>
    </xf>
    <xf numFmtId="0" fontId="13" fillId="4" borderId="3" xfId="0" applyFont="1" applyFill="1" applyBorder="1" applyAlignment="1">
      <alignment horizontal="left" wrapText="1"/>
    </xf>
    <xf numFmtId="0" fontId="22" fillId="2" borderId="0" xfId="0" applyFont="1" applyFill="1" applyAlignment="1">
      <alignment horizontal="right"/>
    </xf>
    <xf numFmtId="0" fontId="25" fillId="3" borderId="9" xfId="0" applyFont="1" applyFill="1" applyBorder="1"/>
    <xf numFmtId="0" fontId="25" fillId="3" borderId="0" xfId="0" applyFont="1" applyFill="1"/>
    <xf numFmtId="0" fontId="25" fillId="3" borderId="10" xfId="0" applyFont="1" applyFill="1" applyBorder="1"/>
    <xf numFmtId="14" fontId="24" fillId="3" borderId="0" xfId="0" applyNumberFormat="1" applyFont="1" applyFill="1"/>
    <xf numFmtId="0" fontId="7" fillId="3" borderId="0" xfId="0" applyFont="1" applyFill="1"/>
    <xf numFmtId="0" fontId="5" fillId="3" borderId="0" xfId="0" applyFont="1" applyFill="1" applyAlignment="1">
      <alignment wrapText="1"/>
    </xf>
    <xf numFmtId="0" fontId="7" fillId="2" borderId="0" xfId="0" applyFont="1" applyFill="1"/>
    <xf numFmtId="0" fontId="5" fillId="3" borderId="0" xfId="0" applyFont="1" applyFill="1" applyAlignment="1">
      <alignment horizontal="left"/>
    </xf>
    <xf numFmtId="0" fontId="28" fillId="2" borderId="0" xfId="0" applyFont="1" applyFill="1" applyAlignment="1">
      <alignment horizontal="left" vertical="top"/>
    </xf>
    <xf numFmtId="0" fontId="28" fillId="3" borderId="0" xfId="0" applyFont="1" applyFill="1" applyAlignment="1">
      <alignment horizontal="left" vertical="top"/>
    </xf>
    <xf numFmtId="0" fontId="12" fillId="2" borderId="0" xfId="0" applyFont="1" applyFill="1" applyProtection="1">
      <protection locked="0"/>
    </xf>
    <xf numFmtId="0" fontId="30" fillId="2" borderId="0" xfId="0" applyFont="1" applyFill="1" applyAlignment="1">
      <alignment horizontal="center"/>
    </xf>
    <xf numFmtId="0" fontId="12" fillId="0" borderId="0" xfId="0" applyFont="1"/>
    <xf numFmtId="0" fontId="7" fillId="2" borderId="0" xfId="0" applyFont="1" applyFill="1" applyAlignment="1">
      <alignment vertical="center" wrapText="1"/>
    </xf>
    <xf numFmtId="0" fontId="21" fillId="2" borderId="0" xfId="0" applyFont="1" applyFill="1" applyAlignment="1">
      <alignment vertical="center" wrapText="1"/>
    </xf>
    <xf numFmtId="0" fontId="10" fillId="2" borderId="0" xfId="0" applyFont="1" applyFill="1" applyAlignment="1">
      <alignment vertical="center" wrapText="1"/>
    </xf>
    <xf numFmtId="0" fontId="13" fillId="2" borderId="0" xfId="0" applyFont="1" applyFill="1" applyAlignment="1">
      <alignment horizontal="center" wrapText="1"/>
    </xf>
    <xf numFmtId="0" fontId="0" fillId="3" borderId="0" xfId="0" applyFill="1" applyAlignment="1">
      <alignment vertical="center"/>
    </xf>
    <xf numFmtId="0" fontId="0" fillId="3" borderId="0" xfId="0" applyFill="1" applyAlignment="1">
      <alignment shrinkToFit="1"/>
    </xf>
    <xf numFmtId="0" fontId="38" fillId="2" borderId="74" xfId="0" applyFont="1" applyFill="1" applyBorder="1" applyAlignment="1">
      <alignment horizontal="left" vertical="center" wrapText="1" indent="2"/>
    </xf>
    <xf numFmtId="0" fontId="38" fillId="2" borderId="17" xfId="0" applyFont="1" applyFill="1" applyBorder="1" applyAlignment="1">
      <alignment horizontal="left" vertical="center" wrapText="1" indent="2"/>
    </xf>
    <xf numFmtId="0" fontId="40" fillId="2" borderId="49" xfId="2" applyFont="1" applyFill="1" applyBorder="1" applyAlignment="1" applyProtection="1">
      <alignment horizontal="left" vertical="center" wrapText="1"/>
    </xf>
    <xf numFmtId="0" fontId="40" fillId="2" borderId="65" xfId="2" applyFont="1" applyFill="1" applyBorder="1" applyAlignment="1" applyProtection="1">
      <alignment horizontal="left" vertical="center" wrapText="1"/>
    </xf>
    <xf numFmtId="0" fontId="0" fillId="5" borderId="0" xfId="0" applyFill="1" applyAlignment="1">
      <alignment vertical="center"/>
    </xf>
    <xf numFmtId="0" fontId="0" fillId="5" borderId="0" xfId="0" applyFill="1" applyAlignment="1">
      <alignment horizontal="left" vertical="center"/>
    </xf>
    <xf numFmtId="0" fontId="5" fillId="5" borderId="0" xfId="0" applyFont="1" applyFill="1" applyAlignment="1">
      <alignment vertical="center"/>
    </xf>
    <xf numFmtId="0" fontId="5" fillId="3" borderId="50"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32" fillId="3" borderId="3" xfId="0" applyFont="1" applyFill="1" applyBorder="1" applyAlignment="1">
      <alignment horizontal="center" vertical="center"/>
    </xf>
    <xf numFmtId="0" fontId="5" fillId="2" borderId="0" xfId="0" applyFont="1" applyFill="1"/>
    <xf numFmtId="0" fontId="8" fillId="3" borderId="0" xfId="0" applyFont="1" applyFill="1" applyAlignment="1">
      <alignment horizontal="center" vertical="center" wrapText="1"/>
    </xf>
    <xf numFmtId="0" fontId="8" fillId="3" borderId="24" xfId="0" applyFont="1" applyFill="1" applyBorder="1" applyAlignment="1">
      <alignment horizontal="center" vertical="center" wrapText="1"/>
    </xf>
    <xf numFmtId="0" fontId="8" fillId="3" borderId="51" xfId="0" applyFont="1" applyFill="1" applyBorder="1" applyAlignment="1">
      <alignment horizontal="center" vertical="center"/>
    </xf>
    <xf numFmtId="0" fontId="15" fillId="3" borderId="3" xfId="0" applyFont="1" applyFill="1" applyBorder="1" applyAlignment="1">
      <alignment horizontal="center" vertical="center"/>
    </xf>
    <xf numFmtId="0" fontId="47" fillId="7" borderId="3" xfId="0" applyFont="1" applyFill="1" applyBorder="1" applyAlignment="1" applyProtection="1">
      <alignment horizontal="center" vertical="center" wrapText="1"/>
      <protection locked="0"/>
    </xf>
    <xf numFmtId="7" fontId="47" fillId="7" borderId="3" xfId="1" applyNumberFormat="1" applyFont="1" applyFill="1" applyBorder="1" applyAlignment="1" applyProtection="1">
      <alignment horizontal="center" vertical="center" wrapText="1"/>
      <protection locked="0"/>
    </xf>
    <xf numFmtId="0" fontId="46" fillId="5" borderId="0" xfId="0" applyFont="1" applyFill="1" applyProtection="1">
      <protection locked="0"/>
    </xf>
    <xf numFmtId="0" fontId="43" fillId="5" borderId="0" xfId="0" applyFont="1" applyFill="1" applyAlignment="1" applyProtection="1">
      <alignment horizontal="center" vertical="center"/>
      <protection locked="0"/>
    </xf>
    <xf numFmtId="0" fontId="46" fillId="5" borderId="3" xfId="0" applyFont="1" applyFill="1" applyBorder="1" applyAlignment="1" applyProtection="1">
      <alignment horizontal="center" vertical="center" wrapText="1"/>
      <protection locked="0"/>
    </xf>
    <xf numFmtId="0" fontId="46" fillId="5" borderId="3" xfId="0" applyFont="1" applyFill="1" applyBorder="1" applyAlignment="1" applyProtection="1">
      <alignment vertical="center" wrapText="1"/>
      <protection locked="0"/>
    </xf>
    <xf numFmtId="164" fontId="46" fillId="5" borderId="3" xfId="0" applyNumberFormat="1" applyFont="1" applyFill="1" applyBorder="1" applyAlignment="1" applyProtection="1">
      <alignment horizontal="center" vertical="center" wrapText="1"/>
      <protection locked="0"/>
    </xf>
    <xf numFmtId="172" fontId="46" fillId="5" borderId="3" xfId="0" applyNumberFormat="1" applyFont="1" applyFill="1" applyBorder="1" applyAlignment="1" applyProtection="1">
      <alignment horizontal="center" vertical="center" wrapText="1"/>
      <protection locked="0"/>
    </xf>
    <xf numFmtId="0" fontId="46" fillId="5" borderId="35" xfId="0" applyFont="1" applyFill="1" applyBorder="1" applyAlignment="1" applyProtection="1">
      <alignment horizontal="center" vertical="center" wrapText="1"/>
      <protection locked="0"/>
    </xf>
    <xf numFmtId="0" fontId="46" fillId="5" borderId="28" xfId="0" applyFont="1" applyFill="1" applyBorder="1" applyAlignment="1" applyProtection="1">
      <alignment horizontal="center" vertical="center" wrapText="1"/>
      <protection locked="0"/>
    </xf>
    <xf numFmtId="164" fontId="46" fillId="5" borderId="0" xfId="0" applyNumberFormat="1" applyFont="1" applyFill="1" applyAlignment="1" applyProtection="1">
      <alignment horizontal="center" vertical="center" wrapText="1"/>
      <protection locked="0"/>
    </xf>
    <xf numFmtId="0" fontId="46" fillId="5" borderId="28" xfId="0" applyFont="1" applyFill="1" applyBorder="1" applyAlignment="1" applyProtection="1">
      <alignment vertical="center" wrapText="1"/>
      <protection locked="0"/>
    </xf>
    <xf numFmtId="0" fontId="46" fillId="5" borderId="1" xfId="0" applyFont="1" applyFill="1" applyBorder="1" applyAlignment="1" applyProtection="1">
      <alignment horizontal="center" vertical="center" wrapText="1"/>
      <protection locked="0"/>
    </xf>
    <xf numFmtId="8" fontId="46" fillId="5" borderId="3" xfId="0" applyNumberFormat="1" applyFont="1" applyFill="1" applyBorder="1" applyAlignment="1" applyProtection="1">
      <alignment horizontal="center" vertical="center" wrapText="1"/>
      <protection locked="0"/>
    </xf>
    <xf numFmtId="164" fontId="46" fillId="5" borderId="0" xfId="0" applyNumberFormat="1" applyFont="1" applyFill="1" applyProtection="1">
      <protection locked="0"/>
    </xf>
    <xf numFmtId="2" fontId="44" fillId="5" borderId="17" xfId="0" applyNumberFormat="1" applyFont="1" applyFill="1" applyBorder="1" applyAlignment="1" applyProtection="1">
      <alignment horizontal="left" vertical="center"/>
      <protection locked="0"/>
    </xf>
    <xf numFmtId="0" fontId="46" fillId="5" borderId="3" xfId="0" applyFont="1" applyFill="1" applyBorder="1" applyAlignment="1" applyProtection="1">
      <alignment horizontal="left" vertical="center"/>
      <protection locked="0"/>
    </xf>
    <xf numFmtId="164" fontId="46" fillId="5" borderId="3" xfId="0" applyNumberFormat="1" applyFont="1" applyFill="1" applyBorder="1" applyAlignment="1" applyProtection="1">
      <alignment horizontal="left" vertical="center"/>
      <protection locked="0"/>
    </xf>
    <xf numFmtId="172" fontId="46" fillId="5" borderId="3" xfId="0" applyNumberFormat="1" applyFont="1" applyFill="1" applyBorder="1" applyAlignment="1" applyProtection="1">
      <alignment horizontal="left" vertical="center"/>
      <protection locked="0"/>
    </xf>
    <xf numFmtId="0" fontId="40" fillId="2" borderId="58" xfId="2" applyFont="1" applyFill="1" applyBorder="1" applyAlignment="1" applyProtection="1">
      <alignment horizontal="left" vertical="center" wrapText="1"/>
    </xf>
    <xf numFmtId="0" fontId="38" fillId="2" borderId="57" xfId="0" applyFont="1" applyFill="1" applyBorder="1" applyAlignment="1">
      <alignment horizontal="left" vertical="center" wrapText="1" indent="2"/>
    </xf>
    <xf numFmtId="0" fontId="8" fillId="3" borderId="38" xfId="0" applyFont="1" applyFill="1" applyBorder="1" applyAlignment="1">
      <alignment horizontal="center" vertical="center"/>
    </xf>
    <xf numFmtId="0" fontId="8" fillId="3" borderId="60" xfId="0" applyFont="1" applyFill="1" applyBorder="1" applyAlignment="1">
      <alignment horizontal="center" vertical="center"/>
    </xf>
    <xf numFmtId="0" fontId="8" fillId="3" borderId="40" xfId="0" applyFont="1" applyFill="1" applyBorder="1" applyAlignment="1">
      <alignment horizontal="center" vertical="center" wrapText="1"/>
    </xf>
    <xf numFmtId="0" fontId="32" fillId="3" borderId="35" xfId="0" applyFont="1" applyFill="1" applyBorder="1" applyAlignment="1">
      <alignment horizontal="center" vertical="center" wrapText="1" shrinkToFit="1"/>
    </xf>
    <xf numFmtId="0" fontId="32" fillId="3" borderId="28" xfId="0" applyFont="1" applyFill="1" applyBorder="1" applyAlignment="1">
      <alignment horizontal="center" vertical="center" wrapText="1"/>
    </xf>
    <xf numFmtId="0" fontId="32" fillId="3" borderId="36" xfId="0" applyFont="1" applyFill="1" applyBorder="1" applyAlignment="1">
      <alignment horizontal="center" vertical="center" wrapText="1"/>
    </xf>
    <xf numFmtId="170" fontId="32" fillId="0" borderId="2" xfId="0" applyNumberFormat="1" applyFont="1" applyBorder="1" applyAlignment="1" applyProtection="1">
      <alignment horizontal="center" vertical="center" wrapText="1"/>
      <protection locked="0"/>
    </xf>
    <xf numFmtId="170" fontId="32" fillId="0" borderId="28" xfId="0" applyNumberFormat="1" applyFont="1" applyBorder="1" applyAlignment="1" applyProtection="1">
      <alignment horizontal="center" vertical="center" wrapText="1"/>
      <protection locked="0"/>
    </xf>
    <xf numFmtId="170" fontId="32" fillId="0" borderId="6" xfId="0" applyNumberFormat="1" applyFont="1" applyBorder="1" applyAlignment="1" applyProtection="1">
      <alignment horizontal="center" vertical="center" wrapText="1"/>
      <protection locked="0"/>
    </xf>
    <xf numFmtId="0" fontId="32" fillId="6" borderId="81" xfId="0" applyFont="1" applyFill="1" applyBorder="1" applyAlignment="1">
      <alignment horizontal="center" vertical="center" wrapText="1"/>
    </xf>
    <xf numFmtId="0" fontId="32" fillId="6" borderId="78" xfId="0" applyFont="1" applyFill="1" applyBorder="1" applyAlignment="1">
      <alignment horizontal="center" vertical="center" wrapText="1"/>
    </xf>
    <xf numFmtId="0" fontId="32" fillId="6" borderId="71" xfId="0" applyFont="1" applyFill="1" applyBorder="1" applyAlignment="1">
      <alignment horizontal="center" vertical="center" wrapText="1"/>
    </xf>
    <xf numFmtId="0" fontId="32" fillId="6" borderId="72" xfId="0" applyFont="1" applyFill="1" applyBorder="1" applyAlignment="1">
      <alignment horizontal="center" vertical="center" wrapText="1"/>
    </xf>
    <xf numFmtId="0" fontId="40" fillId="2" borderId="4" xfId="2" applyFont="1" applyFill="1" applyBorder="1" applyAlignment="1" applyProtection="1">
      <alignment horizontal="left" vertical="center" wrapText="1"/>
    </xf>
    <xf numFmtId="0" fontId="40" fillId="2" borderId="22" xfId="2" applyFont="1" applyFill="1" applyBorder="1" applyAlignment="1" applyProtection="1">
      <alignment horizontal="left" vertical="center" wrapText="1"/>
    </xf>
    <xf numFmtId="0" fontId="40" fillId="2" borderId="63" xfId="2" applyFont="1" applyFill="1" applyBorder="1" applyAlignment="1" applyProtection="1">
      <alignment horizontal="left" vertical="center" wrapText="1"/>
    </xf>
    <xf numFmtId="0" fontId="9" fillId="9" borderId="65" xfId="0" applyFont="1" applyFill="1" applyBorder="1" applyAlignment="1" applyProtection="1">
      <alignment horizontal="center" vertical="center" wrapText="1"/>
      <protection locked="0"/>
    </xf>
    <xf numFmtId="0" fontId="9" fillId="9" borderId="49" xfId="0" applyFont="1" applyFill="1" applyBorder="1" applyAlignment="1" applyProtection="1">
      <alignment horizontal="center" vertical="center" wrapText="1"/>
      <protection locked="0"/>
    </xf>
    <xf numFmtId="0" fontId="9" fillId="9" borderId="22" xfId="0" applyFont="1" applyFill="1" applyBorder="1" applyAlignment="1" applyProtection="1">
      <alignment horizontal="center" vertical="center" wrapText="1"/>
      <protection locked="0"/>
    </xf>
    <xf numFmtId="167" fontId="9" fillId="9" borderId="49" xfId="0" applyNumberFormat="1" applyFont="1" applyFill="1" applyBorder="1" applyAlignment="1" applyProtection="1">
      <alignment horizontal="center" vertical="center" wrapText="1"/>
      <protection locked="0"/>
    </xf>
    <xf numFmtId="167" fontId="9" fillId="9" borderId="18" xfId="0" applyNumberFormat="1" applyFont="1" applyFill="1" applyBorder="1" applyAlignment="1" applyProtection="1">
      <alignment horizontal="center" vertical="center" wrapText="1"/>
      <protection locked="0"/>
    </xf>
    <xf numFmtId="0" fontId="9" fillId="9" borderId="63" xfId="0" applyFont="1" applyFill="1" applyBorder="1" applyAlignment="1" applyProtection="1">
      <alignment horizontal="center" vertical="center" wrapText="1"/>
      <protection locked="0"/>
    </xf>
    <xf numFmtId="0" fontId="11" fillId="10" borderId="43" xfId="0" applyFont="1" applyFill="1" applyBorder="1" applyAlignment="1">
      <alignment horizontal="right" vertical="center"/>
    </xf>
    <xf numFmtId="0" fontId="11" fillId="10" borderId="44" xfId="0" applyFont="1" applyFill="1" applyBorder="1" applyAlignment="1">
      <alignment horizontal="right" vertical="center"/>
    </xf>
    <xf numFmtId="0" fontId="11" fillId="10" borderId="73" xfId="0" applyFont="1" applyFill="1" applyBorder="1" applyAlignment="1">
      <alignment horizontal="right" vertical="center"/>
    </xf>
    <xf numFmtId="0" fontId="11" fillId="10" borderId="66" xfId="0" applyFont="1" applyFill="1" applyBorder="1" applyAlignment="1">
      <alignment horizontal="right" vertical="center"/>
    </xf>
    <xf numFmtId="0" fontId="11" fillId="10" borderId="64" xfId="0" applyFont="1" applyFill="1" applyBorder="1" applyAlignment="1">
      <alignment horizontal="right" vertical="center"/>
    </xf>
    <xf numFmtId="0" fontId="36" fillId="11" borderId="39" xfId="0" applyFont="1" applyFill="1" applyBorder="1" applyAlignment="1">
      <alignment horizontal="center" vertical="center" wrapText="1"/>
    </xf>
    <xf numFmtId="10" fontId="0" fillId="10" borderId="19" xfId="0" applyNumberFormat="1" applyFill="1" applyBorder="1"/>
    <xf numFmtId="0" fontId="0" fillId="10" borderId="20" xfId="0" applyFill="1" applyBorder="1"/>
    <xf numFmtId="0" fontId="0" fillId="10" borderId="19" xfId="0" applyFill="1" applyBorder="1"/>
    <xf numFmtId="10" fontId="5" fillId="10" borderId="19" xfId="1" applyNumberFormat="1" applyFill="1" applyBorder="1" applyProtection="1"/>
    <xf numFmtId="0" fontId="0" fillId="10" borderId="42" xfId="0" applyFill="1" applyBorder="1"/>
    <xf numFmtId="0" fontId="0" fillId="10" borderId="13" xfId="0" applyFill="1" applyBorder="1"/>
    <xf numFmtId="0" fontId="0" fillId="10" borderId="5" xfId="0" applyFill="1" applyBorder="1"/>
    <xf numFmtId="0" fontId="0" fillId="10" borderId="12" xfId="0" applyFill="1" applyBorder="1"/>
    <xf numFmtId="0" fontId="0" fillId="9" borderId="62" xfId="0" applyFill="1" applyBorder="1" applyAlignment="1" applyProtection="1">
      <alignment horizontal="center"/>
      <protection locked="0"/>
    </xf>
    <xf numFmtId="44" fontId="5" fillId="9" borderId="62" xfId="1" applyFill="1" applyBorder="1" applyAlignment="1" applyProtection="1">
      <alignment horizontal="center"/>
      <protection locked="0"/>
    </xf>
    <xf numFmtId="44" fontId="5" fillId="9" borderId="62" xfId="1" applyFont="1" applyFill="1" applyBorder="1" applyAlignment="1" applyProtection="1">
      <alignment horizontal="center"/>
      <protection locked="0"/>
    </xf>
    <xf numFmtId="0" fontId="0" fillId="9" borderId="0" xfId="0" applyFill="1" applyProtection="1">
      <protection locked="0"/>
    </xf>
    <xf numFmtId="0" fontId="31" fillId="9" borderId="0" xfId="0" applyFont="1" applyFill="1" applyAlignment="1" applyProtection="1">
      <alignment horizontal="center"/>
      <protection locked="0"/>
    </xf>
    <xf numFmtId="0" fontId="32" fillId="9" borderId="65" xfId="0" applyFont="1" applyFill="1" applyBorder="1" applyAlignment="1">
      <alignment horizontal="center" vertical="center" wrapText="1"/>
    </xf>
    <xf numFmtId="0" fontId="32" fillId="9" borderId="18" xfId="0" applyFont="1" applyFill="1" applyBorder="1" applyAlignment="1">
      <alignment horizontal="center" vertical="center" wrapText="1"/>
    </xf>
    <xf numFmtId="0" fontId="14" fillId="10" borderId="35" xfId="0" applyFont="1" applyFill="1" applyBorder="1" applyAlignment="1">
      <alignment horizontal="left" vertical="center" wrapText="1"/>
    </xf>
    <xf numFmtId="0" fontId="14" fillId="10" borderId="1" xfId="0" applyFont="1" applyFill="1" applyBorder="1" applyAlignment="1">
      <alignment horizontal="left" vertical="center" wrapText="1"/>
    </xf>
    <xf numFmtId="0" fontId="14" fillId="10" borderId="28"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9" borderId="0" xfId="0" applyFont="1" applyFill="1" applyAlignment="1" applyProtection="1">
      <alignment horizontal="left" vertical="center" wrapText="1"/>
      <protection locked="0"/>
    </xf>
    <xf numFmtId="0" fontId="14" fillId="9" borderId="24" xfId="0" applyFont="1" applyFill="1" applyBorder="1" applyAlignment="1">
      <alignment horizontal="center" vertical="center" wrapText="1"/>
    </xf>
    <xf numFmtId="0" fontId="14" fillId="9" borderId="3" xfId="0" applyFont="1" applyFill="1" applyBorder="1" applyAlignment="1">
      <alignment horizontal="left" vertical="center" wrapText="1"/>
    </xf>
    <xf numFmtId="0" fontId="14" fillId="9" borderId="28" xfId="0" applyFont="1" applyFill="1" applyBorder="1" applyAlignment="1">
      <alignment horizontal="center" vertical="center" wrapText="1"/>
    </xf>
    <xf numFmtId="0" fontId="14" fillId="9" borderId="4" xfId="0" applyFont="1" applyFill="1" applyBorder="1" applyAlignment="1" applyProtection="1">
      <alignment horizontal="left" vertical="center" wrapText="1"/>
      <protection locked="0"/>
    </xf>
    <xf numFmtId="0" fontId="14" fillId="9" borderId="51" xfId="0" applyFont="1" applyFill="1" applyBorder="1" applyAlignment="1">
      <alignment horizontal="center" vertical="center" wrapText="1"/>
    </xf>
    <xf numFmtId="166" fontId="14" fillId="9" borderId="28" xfId="0" applyNumberFormat="1" applyFont="1" applyFill="1" applyBorder="1" applyAlignment="1" applyProtection="1">
      <alignment horizontal="center" shrinkToFit="1"/>
      <protection locked="0"/>
    </xf>
    <xf numFmtId="166" fontId="14" fillId="9" borderId="3" xfId="0" applyNumberFormat="1" applyFont="1" applyFill="1" applyBorder="1" applyAlignment="1" applyProtection="1">
      <alignment horizontal="center" shrinkToFit="1"/>
      <protection locked="0"/>
    </xf>
    <xf numFmtId="2" fontId="14" fillId="10" borderId="28" xfId="0" applyNumberFormat="1" applyFont="1" applyFill="1" applyBorder="1" applyAlignment="1">
      <alignment horizontal="right" shrinkToFit="1"/>
    </xf>
    <xf numFmtId="2" fontId="14" fillId="10" borderId="3" xfId="0" applyNumberFormat="1" applyFont="1" applyFill="1" applyBorder="1" applyAlignment="1">
      <alignment horizontal="right" shrinkToFit="1"/>
    </xf>
    <xf numFmtId="10" fontId="14" fillId="10" borderId="28" xfId="0" applyNumberFormat="1" applyFont="1" applyFill="1" applyBorder="1" applyAlignment="1">
      <alignment shrinkToFit="1"/>
    </xf>
    <xf numFmtId="44" fontId="14" fillId="10" borderId="28" xfId="0" applyNumberFormat="1" applyFont="1" applyFill="1" applyBorder="1" applyAlignment="1">
      <alignment shrinkToFit="1"/>
    </xf>
    <xf numFmtId="44" fontId="14" fillId="10" borderId="36" xfId="0" applyNumberFormat="1" applyFont="1" applyFill="1" applyBorder="1" applyAlignment="1">
      <alignment shrinkToFit="1"/>
    </xf>
    <xf numFmtId="10" fontId="14" fillId="10" borderId="3" xfId="0" applyNumberFormat="1" applyFont="1" applyFill="1" applyBorder="1" applyAlignment="1">
      <alignment shrinkToFit="1"/>
    </xf>
    <xf numFmtId="44" fontId="14" fillId="10" borderId="3" xfId="0" applyNumberFormat="1" applyFont="1" applyFill="1" applyBorder="1" applyAlignment="1">
      <alignment shrinkToFit="1"/>
    </xf>
    <xf numFmtId="44" fontId="14" fillId="10" borderId="14" xfId="0" applyNumberFormat="1" applyFont="1" applyFill="1" applyBorder="1" applyAlignment="1">
      <alignment shrinkToFit="1"/>
    </xf>
    <xf numFmtId="44" fontId="14" fillId="10" borderId="3" xfId="0" applyNumberFormat="1" applyFont="1" applyFill="1" applyBorder="1" applyAlignment="1" applyProtection="1">
      <alignment shrinkToFit="1"/>
      <protection locked="0"/>
    </xf>
    <xf numFmtId="2" fontId="32" fillId="12" borderId="34" xfId="0" applyNumberFormat="1" applyFont="1" applyFill="1" applyBorder="1" applyAlignment="1">
      <alignment horizontal="right" vertical="center" shrinkToFit="1"/>
    </xf>
    <xf numFmtId="2" fontId="32" fillId="12" borderId="29" xfId="0" applyNumberFormat="1" applyFont="1" applyFill="1" applyBorder="1" applyAlignment="1">
      <alignment horizontal="left" vertical="center"/>
    </xf>
    <xf numFmtId="0" fontId="11" fillId="12" borderId="82" xfId="0" applyFont="1" applyFill="1" applyBorder="1" applyAlignment="1">
      <alignment vertical="center"/>
    </xf>
    <xf numFmtId="168" fontId="32" fillId="12" borderId="83" xfId="0" applyNumberFormat="1" applyFont="1" applyFill="1" applyBorder="1" applyAlignment="1">
      <alignment horizontal="right" vertical="center" wrapText="1"/>
    </xf>
    <xf numFmtId="44" fontId="32" fillId="12" borderId="33" xfId="0" applyNumberFormat="1" applyFont="1" applyFill="1" applyBorder="1" applyAlignment="1">
      <alignment vertical="center" shrinkToFit="1"/>
    </xf>
    <xf numFmtId="2" fontId="32" fillId="12" borderId="1" xfId="0" applyNumberFormat="1" applyFont="1" applyFill="1" applyBorder="1" applyAlignment="1">
      <alignment horizontal="right" vertical="center" shrinkToFit="1"/>
    </xf>
    <xf numFmtId="2" fontId="32" fillId="12" borderId="3" xfId="0" applyNumberFormat="1" applyFont="1" applyFill="1" applyBorder="1" applyAlignment="1">
      <alignment horizontal="left" vertical="center"/>
    </xf>
    <xf numFmtId="0" fontId="11" fillId="12" borderId="84" xfId="0" applyFont="1" applyFill="1" applyBorder="1" applyAlignment="1">
      <alignment vertical="center"/>
    </xf>
    <xf numFmtId="168" fontId="32" fillId="12" borderId="85" xfId="0" applyNumberFormat="1" applyFont="1" applyFill="1" applyBorder="1" applyAlignment="1">
      <alignment horizontal="right" vertical="center"/>
    </xf>
    <xf numFmtId="44" fontId="32" fillId="12" borderId="14" xfId="0" applyNumberFormat="1" applyFont="1" applyFill="1" applyBorder="1" applyAlignment="1">
      <alignment vertical="center" shrinkToFit="1"/>
    </xf>
    <xf numFmtId="2" fontId="32" fillId="12" borderId="25" xfId="0" applyNumberFormat="1" applyFont="1" applyFill="1" applyBorder="1" applyAlignment="1">
      <alignment horizontal="right" vertical="center" shrinkToFit="1"/>
    </xf>
    <xf numFmtId="2" fontId="32" fillId="12" borderId="26" xfId="0" applyNumberFormat="1" applyFont="1" applyFill="1" applyBorder="1" applyAlignment="1">
      <alignment horizontal="left" vertical="center"/>
    </xf>
    <xf numFmtId="0" fontId="11" fillId="12" borderId="86" xfId="0" applyFont="1" applyFill="1" applyBorder="1" applyAlignment="1">
      <alignment vertical="center"/>
    </xf>
    <xf numFmtId="0" fontId="32" fillId="12" borderId="87" xfId="0" applyFont="1" applyFill="1" applyBorder="1" applyAlignment="1">
      <alignment horizontal="right" vertical="center"/>
    </xf>
    <xf numFmtId="44" fontId="32" fillId="12" borderId="27" xfId="0" applyNumberFormat="1" applyFont="1" applyFill="1" applyBorder="1" applyAlignment="1">
      <alignment vertical="center" shrinkToFit="1"/>
    </xf>
    <xf numFmtId="44" fontId="14" fillId="9" borderId="3" xfId="0" applyNumberFormat="1" applyFont="1" applyFill="1" applyBorder="1" applyAlignment="1" applyProtection="1">
      <alignment shrinkToFit="1"/>
      <protection locked="0"/>
    </xf>
    <xf numFmtId="44" fontId="14" fillId="9" borderId="28" xfId="0" applyNumberFormat="1" applyFont="1" applyFill="1" applyBorder="1" applyAlignment="1" applyProtection="1">
      <alignment shrinkToFit="1"/>
      <protection locked="0"/>
    </xf>
    <xf numFmtId="2" fontId="41" fillId="10" borderId="35" xfId="0" applyNumberFormat="1" applyFont="1" applyFill="1" applyBorder="1" applyAlignment="1">
      <alignment horizontal="right" shrinkToFit="1"/>
    </xf>
    <xf numFmtId="2" fontId="41" fillId="10" borderId="1" xfId="0" applyNumberFormat="1" applyFont="1" applyFill="1" applyBorder="1" applyAlignment="1">
      <alignment horizontal="right" shrinkToFit="1"/>
    </xf>
    <xf numFmtId="2" fontId="32" fillId="12" borderId="59" xfId="0" applyNumberFormat="1" applyFont="1" applyFill="1" applyBorder="1" applyAlignment="1">
      <alignment horizontal="center" vertical="center" wrapText="1"/>
    </xf>
    <xf numFmtId="44" fontId="32" fillId="12" borderId="61" xfId="0" applyNumberFormat="1" applyFont="1" applyFill="1" applyBorder="1" applyAlignment="1">
      <alignment vertical="center" shrinkToFit="1"/>
    </xf>
    <xf numFmtId="0" fontId="12" fillId="9" borderId="17" xfId="0" applyFont="1" applyFill="1" applyBorder="1" applyAlignment="1" applyProtection="1">
      <alignment horizontal="left" vertical="center" wrapText="1"/>
      <protection locked="0"/>
    </xf>
    <xf numFmtId="0" fontId="12" fillId="9" borderId="3" xfId="0" applyFont="1" applyFill="1" applyBorder="1" applyAlignment="1">
      <alignment horizontal="center" wrapText="1"/>
    </xf>
    <xf numFmtId="0" fontId="12" fillId="9" borderId="13" xfId="0" applyFont="1" applyFill="1" applyBorder="1" applyAlignment="1">
      <alignment horizontal="center" wrapText="1"/>
    </xf>
    <xf numFmtId="44" fontId="14" fillId="9" borderId="14" xfId="0" applyNumberFormat="1" applyFont="1" applyFill="1" applyBorder="1" applyAlignment="1">
      <alignment shrinkToFit="1"/>
    </xf>
    <xf numFmtId="166" fontId="41" fillId="9" borderId="13" xfId="0" applyNumberFormat="1" applyFont="1" applyFill="1" applyBorder="1" applyAlignment="1" applyProtection="1">
      <alignment horizontal="center"/>
      <protection locked="0"/>
    </xf>
    <xf numFmtId="166" fontId="41" fillId="9" borderId="3" xfId="0" applyNumberFormat="1" applyFont="1" applyFill="1" applyBorder="1" applyAlignment="1" applyProtection="1">
      <alignment horizontal="center"/>
      <protection locked="0"/>
    </xf>
    <xf numFmtId="166" fontId="41" fillId="9" borderId="42" xfId="0" applyNumberFormat="1" applyFont="1" applyFill="1" applyBorder="1" applyAlignment="1" applyProtection="1">
      <alignment horizontal="center"/>
      <protection locked="0"/>
    </xf>
    <xf numFmtId="164" fontId="8" fillId="12" borderId="3" xfId="1" applyNumberFormat="1" applyFont="1" applyFill="1" applyBorder="1" applyAlignment="1" applyProtection="1">
      <alignment shrinkToFit="1"/>
    </xf>
    <xf numFmtId="0" fontId="5" fillId="9" borderId="9" xfId="0" applyFont="1" applyFill="1" applyBorder="1" applyAlignment="1" applyProtection="1">
      <alignment horizontal="left" vertical="center" wrapText="1"/>
      <protection locked="0"/>
    </xf>
    <xf numFmtId="0" fontId="5" fillId="9" borderId="24" xfId="0" applyFont="1" applyFill="1" applyBorder="1" applyAlignment="1" applyProtection="1">
      <alignment horizontal="left" vertical="center" wrapText="1"/>
      <protection locked="0"/>
    </xf>
    <xf numFmtId="164" fontId="5" fillId="9" borderId="24" xfId="0" applyNumberFormat="1" applyFont="1" applyFill="1" applyBorder="1" applyAlignment="1" applyProtection="1">
      <alignment horizontal="right" vertical="center" shrinkToFit="1"/>
      <protection locked="0"/>
    </xf>
    <xf numFmtId="164" fontId="5" fillId="9" borderId="24" xfId="1" applyNumberFormat="1" applyFont="1" applyFill="1" applyBorder="1" applyAlignment="1" applyProtection="1">
      <alignment horizontal="right" vertical="center" shrinkToFit="1"/>
      <protection locked="0"/>
    </xf>
    <xf numFmtId="169" fontId="5" fillId="9" borderId="24" xfId="0" applyNumberFormat="1" applyFont="1" applyFill="1" applyBorder="1" applyAlignment="1" applyProtection="1">
      <alignment horizontal="center" vertical="center"/>
      <protection locked="0"/>
    </xf>
    <xf numFmtId="0" fontId="5" fillId="9" borderId="24" xfId="0" applyFont="1" applyFill="1" applyBorder="1" applyAlignment="1" applyProtection="1">
      <alignment horizontal="center" vertical="center" shrinkToFit="1"/>
      <protection locked="0"/>
    </xf>
    <xf numFmtId="0" fontId="5" fillId="9" borderId="24" xfId="0" applyFont="1" applyFill="1" applyBorder="1" applyAlignment="1" applyProtection="1">
      <alignment horizontal="center" vertical="center" wrapText="1"/>
      <protection locked="0"/>
    </xf>
    <xf numFmtId="0" fontId="5" fillId="9" borderId="17" xfId="0" applyFont="1" applyFill="1" applyBorder="1" applyAlignment="1" applyProtection="1">
      <alignment horizontal="left" vertical="center" wrapText="1"/>
      <protection locked="0"/>
    </xf>
    <xf numFmtId="0" fontId="5" fillId="9" borderId="3" xfId="0" applyFont="1" applyFill="1" applyBorder="1" applyAlignment="1" applyProtection="1">
      <alignment horizontal="left" vertical="center" wrapText="1"/>
      <protection locked="0"/>
    </xf>
    <xf numFmtId="164" fontId="5" fillId="9" borderId="3" xfId="0" applyNumberFormat="1" applyFont="1" applyFill="1" applyBorder="1" applyAlignment="1" applyProtection="1">
      <alignment horizontal="right" vertical="center" shrinkToFit="1"/>
      <protection locked="0"/>
    </xf>
    <xf numFmtId="164" fontId="5" fillId="9" borderId="3" xfId="1" applyNumberFormat="1" applyFont="1" applyFill="1" applyBorder="1" applyAlignment="1" applyProtection="1">
      <alignment horizontal="right" vertical="center" shrinkToFit="1"/>
      <protection locked="0"/>
    </xf>
    <xf numFmtId="169" fontId="5" fillId="9" borderId="3" xfId="0" applyNumberFormat="1" applyFont="1" applyFill="1" applyBorder="1" applyAlignment="1" applyProtection="1">
      <alignment horizontal="center" vertical="center"/>
      <protection locked="0"/>
    </xf>
    <xf numFmtId="169" fontId="5" fillId="9" borderId="3" xfId="0" applyNumberFormat="1" applyFont="1" applyFill="1" applyBorder="1" applyAlignment="1" applyProtection="1">
      <alignment horizontal="center" vertical="center" wrapText="1"/>
      <protection locked="0"/>
    </xf>
    <xf numFmtId="0" fontId="5" fillId="9" borderId="3" xfId="0" applyFont="1" applyFill="1" applyBorder="1" applyAlignment="1" applyProtection="1">
      <alignment horizontal="center" vertical="center" shrinkToFit="1"/>
      <protection locked="0"/>
    </xf>
    <xf numFmtId="0" fontId="5" fillId="9" borderId="3" xfId="0" applyFont="1" applyFill="1" applyBorder="1" applyAlignment="1" applyProtection="1">
      <alignment horizontal="center" vertical="center" wrapText="1"/>
      <protection locked="0"/>
    </xf>
    <xf numFmtId="0" fontId="5" fillId="10" borderId="6" xfId="0" applyFont="1" applyFill="1" applyBorder="1" applyAlignment="1">
      <alignment horizontal="center"/>
    </xf>
    <xf numFmtId="164" fontId="8" fillId="12" borderId="3" xfId="1" applyNumberFormat="1" applyFont="1" applyFill="1" applyBorder="1" applyAlignment="1" applyProtection="1">
      <alignment horizontal="right" vertical="center" wrapText="1"/>
    </xf>
    <xf numFmtId="0" fontId="5" fillId="9" borderId="3" xfId="0" applyFont="1" applyFill="1" applyBorder="1" applyAlignment="1" applyProtection="1">
      <alignment vertical="center" wrapText="1"/>
      <protection locked="0"/>
    </xf>
    <xf numFmtId="49" fontId="5" fillId="9" borderId="1" xfId="0" applyNumberFormat="1" applyFont="1" applyFill="1" applyBorder="1" applyAlignment="1" applyProtection="1">
      <alignment horizontal="left" vertical="center" wrapText="1"/>
      <protection locked="0"/>
    </xf>
    <xf numFmtId="49" fontId="5" fillId="9" borderId="3" xfId="0" applyNumberFormat="1" applyFont="1" applyFill="1" applyBorder="1" applyAlignment="1" applyProtection="1">
      <alignment horizontal="left" vertical="center" wrapText="1"/>
      <protection locked="0"/>
    </xf>
    <xf numFmtId="169" fontId="5" fillId="9" borderId="3" xfId="1" applyNumberFormat="1" applyFont="1" applyFill="1" applyBorder="1" applyAlignment="1" applyProtection="1">
      <alignment horizontal="center" vertical="center" wrapText="1"/>
      <protection locked="0"/>
    </xf>
    <xf numFmtId="0" fontId="5" fillId="10" borderId="48" xfId="0" applyFont="1" applyFill="1" applyBorder="1" applyAlignment="1">
      <alignment horizontal="center" vertical="center"/>
    </xf>
    <xf numFmtId="0" fontId="8" fillId="10" borderId="45" xfId="0" applyFont="1" applyFill="1" applyBorder="1" applyAlignment="1">
      <alignment horizontal="center"/>
    </xf>
    <xf numFmtId="0" fontId="15" fillId="10" borderId="60" xfId="11" applyFont="1" applyFill="1" applyBorder="1" applyAlignment="1">
      <alignment horizontal="center" vertical="center" wrapText="1"/>
    </xf>
    <xf numFmtId="0" fontId="15" fillId="10" borderId="61" xfId="11" applyFont="1" applyFill="1" applyBorder="1" applyAlignment="1">
      <alignment horizontal="center" vertical="center" wrapText="1"/>
    </xf>
    <xf numFmtId="44" fontId="8" fillId="10" borderId="33" xfId="1" applyFont="1" applyFill="1" applyBorder="1" applyAlignment="1" applyProtection="1">
      <alignment horizontal="left" vertical="center"/>
    </xf>
    <xf numFmtId="44" fontId="8" fillId="10" borderId="14" xfId="1" applyFont="1" applyFill="1" applyBorder="1" applyAlignment="1" applyProtection="1">
      <alignment horizontal="left" vertical="center"/>
    </xf>
    <xf numFmtId="44" fontId="8" fillId="10" borderId="27" xfId="1" applyFont="1" applyFill="1" applyBorder="1" applyAlignment="1" applyProtection="1">
      <alignment horizontal="left" vertical="center"/>
    </xf>
    <xf numFmtId="44" fontId="8" fillId="10" borderId="78" xfId="0" applyNumberFormat="1" applyFont="1" applyFill="1" applyBorder="1" applyAlignment="1">
      <alignment horizontal="left" vertical="center"/>
    </xf>
    <xf numFmtId="0" fontId="15" fillId="10" borderId="59" xfId="11" applyFont="1" applyFill="1" applyBorder="1" applyAlignment="1">
      <alignment horizontal="center" vertical="center" wrapText="1"/>
    </xf>
    <xf numFmtId="44" fontId="8" fillId="10" borderId="33" xfId="1" applyFont="1" applyFill="1" applyBorder="1" applyAlignment="1">
      <alignment horizontal="left" vertical="center"/>
    </xf>
    <xf numFmtId="44" fontId="8" fillId="10" borderId="14" xfId="1" applyFont="1" applyFill="1" applyBorder="1" applyAlignment="1">
      <alignment horizontal="left" vertical="center"/>
    </xf>
    <xf numFmtId="44" fontId="8" fillId="10" borderId="27" xfId="1" applyFont="1" applyFill="1" applyBorder="1" applyAlignment="1">
      <alignment horizontal="left" vertical="center"/>
    </xf>
    <xf numFmtId="44" fontId="8" fillId="10" borderId="61" xfId="0" applyNumberFormat="1" applyFont="1" applyFill="1" applyBorder="1" applyAlignment="1">
      <alignment horizontal="left" vertical="center"/>
    </xf>
    <xf numFmtId="44" fontId="8" fillId="12" borderId="27" xfId="1" applyFont="1" applyFill="1" applyBorder="1" applyAlignment="1" applyProtection="1">
      <alignment horizontal="left" vertical="center"/>
    </xf>
    <xf numFmtId="0" fontId="5" fillId="9" borderId="29" xfId="11" applyFill="1" applyBorder="1" applyAlignment="1" applyProtection="1">
      <alignment horizontal="center" vertical="center"/>
      <protection locked="0"/>
    </xf>
    <xf numFmtId="44" fontId="5" fillId="9" borderId="3" xfId="11" applyNumberFormat="1" applyFill="1" applyBorder="1" applyAlignment="1" applyProtection="1">
      <alignment horizontal="right" vertical="center"/>
      <protection locked="0"/>
    </xf>
    <xf numFmtId="0" fontId="5" fillId="9" borderId="3" xfId="11" applyFill="1" applyBorder="1" applyAlignment="1" applyProtection="1">
      <alignment horizontal="center" vertical="center"/>
      <protection locked="0"/>
    </xf>
    <xf numFmtId="0" fontId="5" fillId="9" borderId="17" xfId="11" applyFill="1" applyBorder="1" applyAlignment="1" applyProtection="1">
      <alignment horizontal="left" vertical="center"/>
      <protection locked="0"/>
    </xf>
    <xf numFmtId="0" fontId="5" fillId="9" borderId="58" xfId="11" applyFill="1" applyBorder="1" applyAlignment="1" applyProtection="1">
      <alignment horizontal="left" vertical="center"/>
      <protection locked="0"/>
    </xf>
    <xf numFmtId="0" fontId="5" fillId="9" borderId="13" xfId="11" applyFill="1" applyBorder="1" applyAlignment="1" applyProtection="1">
      <alignment horizontal="left" vertical="center"/>
      <protection locked="0"/>
    </xf>
    <xf numFmtId="0" fontId="5" fillId="9" borderId="42" xfId="11" applyFill="1" applyBorder="1" applyAlignment="1" applyProtection="1">
      <alignment horizontal="left" vertical="center"/>
      <protection locked="0"/>
    </xf>
    <xf numFmtId="0" fontId="5" fillId="9" borderId="26" xfId="11" applyFill="1" applyBorder="1" applyAlignment="1" applyProtection="1">
      <alignment horizontal="center" vertical="center"/>
      <protection locked="0"/>
    </xf>
    <xf numFmtId="0" fontId="5" fillId="9" borderId="34" xfId="11" applyFill="1" applyBorder="1" applyAlignment="1" applyProtection="1">
      <alignment horizontal="center" vertical="center"/>
      <protection locked="0"/>
    </xf>
    <xf numFmtId="0" fontId="5" fillId="9" borderId="1" xfId="11" applyFill="1" applyBorder="1" applyAlignment="1" applyProtection="1">
      <alignment horizontal="center" vertical="center"/>
      <protection locked="0"/>
    </xf>
    <xf numFmtId="0" fontId="5" fillId="9" borderId="25" xfId="11" applyFill="1" applyBorder="1" applyAlignment="1" applyProtection="1">
      <alignment horizontal="center" vertical="center"/>
      <protection locked="0"/>
    </xf>
    <xf numFmtId="164" fontId="8" fillId="12" borderId="3" xfId="1" applyNumberFormat="1" applyFont="1" applyFill="1" applyBorder="1" applyAlignment="1" applyProtection="1">
      <alignment horizontal="right" shrinkToFit="1"/>
    </xf>
    <xf numFmtId="0" fontId="5" fillId="3" borderId="23" xfId="0" applyFont="1" applyFill="1" applyBorder="1" applyAlignment="1">
      <alignment horizontal="center" vertical="center" wrapText="1"/>
    </xf>
    <xf numFmtId="44" fontId="5" fillId="10" borderId="24" xfId="0" applyNumberFormat="1" applyFont="1" applyFill="1" applyBorder="1" applyAlignment="1">
      <alignment horizontal="left" vertical="center" shrinkToFit="1"/>
    </xf>
    <xf numFmtId="44" fontId="5" fillId="9" borderId="36" xfId="0" applyNumberFormat="1" applyFont="1" applyFill="1" applyBorder="1" applyAlignment="1" applyProtection="1">
      <alignment vertical="center" shrinkToFit="1"/>
      <protection locked="0"/>
    </xf>
    <xf numFmtId="44" fontId="5" fillId="10" borderId="51" xfId="0" applyNumberFormat="1" applyFont="1" applyFill="1" applyBorder="1" applyAlignment="1">
      <alignment horizontal="left" vertical="center" shrinkToFit="1"/>
    </xf>
    <xf numFmtId="44" fontId="5" fillId="9" borderId="14" xfId="0" applyNumberFormat="1" applyFont="1" applyFill="1" applyBorder="1" applyAlignment="1" applyProtection="1">
      <alignment vertical="center" shrinkToFit="1"/>
      <protection locked="0"/>
    </xf>
    <xf numFmtId="0" fontId="5" fillId="3" borderId="50" xfId="0" applyFont="1" applyFill="1" applyBorder="1" applyAlignment="1">
      <alignment horizontal="center" vertical="center"/>
    </xf>
    <xf numFmtId="0" fontId="8" fillId="3" borderId="9" xfId="0" applyFont="1" applyFill="1" applyBorder="1" applyAlignment="1">
      <alignment horizontal="center"/>
    </xf>
    <xf numFmtId="0" fontId="8" fillId="3" borderId="0" xfId="0" applyFont="1" applyFill="1" applyAlignment="1">
      <alignment horizontal="center"/>
    </xf>
    <xf numFmtId="0" fontId="8" fillId="3" borderId="10" xfId="0" applyFont="1" applyFill="1" applyBorder="1" applyAlignment="1">
      <alignment horizontal="center"/>
    </xf>
    <xf numFmtId="0" fontId="8" fillId="2" borderId="9" xfId="0" applyFont="1" applyFill="1" applyBorder="1"/>
    <xf numFmtId="0" fontId="5" fillId="3" borderId="0" xfId="0" applyFont="1" applyFill="1" applyAlignment="1">
      <alignment vertical="center"/>
    </xf>
    <xf numFmtId="0" fontId="13" fillId="3" borderId="0" xfId="0" applyFont="1" applyFill="1" applyAlignment="1">
      <alignment vertical="center" shrinkToFit="1"/>
    </xf>
    <xf numFmtId="0" fontId="8" fillId="2" borderId="0" xfId="0" applyFont="1" applyFill="1" applyAlignment="1">
      <alignment horizontal="center"/>
    </xf>
    <xf numFmtId="0" fontId="8" fillId="2" borderId="0" xfId="0" applyFont="1" applyFill="1"/>
    <xf numFmtId="0" fontId="5" fillId="2" borderId="0" xfId="0" applyFont="1" applyFill="1" applyAlignment="1">
      <alignment wrapText="1"/>
    </xf>
    <xf numFmtId="0" fontId="13" fillId="2" borderId="9" xfId="0" applyFont="1" applyFill="1" applyBorder="1"/>
    <xf numFmtId="0" fontId="8" fillId="3" borderId="9" xfId="0" applyFont="1" applyFill="1" applyBorder="1"/>
    <xf numFmtId="0" fontId="8" fillId="3" borderId="0" xfId="0" applyFont="1" applyFill="1"/>
    <xf numFmtId="0" fontId="8" fillId="10" borderId="42" xfId="0" applyFont="1" applyFill="1" applyBorder="1" applyAlignment="1">
      <alignment horizontal="center"/>
    </xf>
    <xf numFmtId="0" fontId="8" fillId="2" borderId="9" xfId="0" applyFont="1" applyFill="1" applyBorder="1" applyAlignment="1">
      <alignment horizontal="left"/>
    </xf>
    <xf numFmtId="0" fontId="8" fillId="2" borderId="9" xfId="0" applyFont="1" applyFill="1" applyBorder="1" applyAlignment="1">
      <alignment horizontal="right"/>
    </xf>
    <xf numFmtId="0" fontId="5" fillId="0" borderId="0" xfId="0" applyFont="1"/>
    <xf numFmtId="0" fontId="5" fillId="0" borderId="0" xfId="0" applyFont="1" applyAlignment="1">
      <alignment horizontal="center"/>
    </xf>
    <xf numFmtId="0" fontId="5" fillId="3" borderId="0" xfId="0" applyFont="1" applyFill="1" applyAlignment="1" applyProtection="1">
      <alignment horizontal="left" wrapText="1"/>
      <protection locked="0"/>
    </xf>
    <xf numFmtId="0" fontId="5" fillId="0" borderId="0" xfId="0" applyFont="1" applyProtection="1">
      <protection locked="0"/>
    </xf>
    <xf numFmtId="0" fontId="5" fillId="2" borderId="0" xfId="0" applyFont="1" applyFill="1" applyAlignment="1">
      <alignment vertical="center" wrapText="1"/>
    </xf>
    <xf numFmtId="0" fontId="5" fillId="9" borderId="3" xfId="0" applyFont="1" applyFill="1" applyBorder="1" applyAlignment="1" applyProtection="1">
      <alignment horizontal="center"/>
      <protection locked="0"/>
    </xf>
    <xf numFmtId="0" fontId="8" fillId="3" borderId="0" xfId="0" applyFont="1" applyFill="1" applyAlignment="1">
      <alignment horizontal="center" vertical="top"/>
    </xf>
    <xf numFmtId="0" fontId="5" fillId="3" borderId="0" xfId="0" applyFont="1" applyFill="1" applyAlignment="1">
      <alignment vertical="top"/>
    </xf>
    <xf numFmtId="0" fontId="5" fillId="3" borderId="0" xfId="0" applyFont="1" applyFill="1" applyAlignment="1">
      <alignment horizontal="center" vertical="top"/>
    </xf>
    <xf numFmtId="0" fontId="13" fillId="9" borderId="10" xfId="0" applyFont="1" applyFill="1" applyBorder="1" applyAlignment="1" applyProtection="1">
      <alignment horizontal="center" vertical="center" wrapText="1"/>
      <protection locked="0"/>
    </xf>
    <xf numFmtId="0" fontId="13" fillId="9" borderId="49" xfId="0" applyFont="1" applyFill="1" applyBorder="1" applyAlignment="1" applyProtection="1">
      <alignment horizontal="center" vertical="center" wrapText="1"/>
      <protection locked="0"/>
    </xf>
    <xf numFmtId="0" fontId="8" fillId="10" borderId="9" xfId="0" applyFont="1" applyFill="1" applyBorder="1" applyAlignment="1">
      <alignment horizontal="left" vertical="center"/>
    </xf>
    <xf numFmtId="0" fontId="8" fillId="10" borderId="0" xfId="0" applyFont="1" applyFill="1" applyAlignment="1">
      <alignment horizontal="left" vertical="center"/>
    </xf>
    <xf numFmtId="0" fontId="8" fillId="5" borderId="0" xfId="0" applyFont="1" applyFill="1" applyAlignment="1">
      <alignment horizontal="left" vertical="center"/>
    </xf>
    <xf numFmtId="0" fontId="39" fillId="11" borderId="38" xfId="0" applyFont="1" applyFill="1" applyBorder="1" applyAlignment="1">
      <alignment horizontal="center" vertical="center" wrapText="1"/>
    </xf>
    <xf numFmtId="0" fontId="36" fillId="11" borderId="40" xfId="0" applyFont="1" applyFill="1" applyBorder="1" applyAlignment="1">
      <alignment horizontal="center" vertical="center" wrapText="1"/>
    </xf>
    <xf numFmtId="0" fontId="39" fillId="11" borderId="39" xfId="0" applyFont="1" applyFill="1" applyBorder="1" applyAlignment="1">
      <alignment horizontal="center" vertical="center" wrapText="1"/>
    </xf>
    <xf numFmtId="0" fontId="39" fillId="11" borderId="40" xfId="0" applyFont="1" applyFill="1" applyBorder="1" applyAlignment="1">
      <alignment horizontal="center" vertical="center" wrapText="1"/>
    </xf>
    <xf numFmtId="0" fontId="29" fillId="0" borderId="0" xfId="0" applyFont="1" applyAlignment="1" applyProtection="1">
      <alignment horizontal="center"/>
      <protection locked="0"/>
    </xf>
    <xf numFmtId="0" fontId="11" fillId="4" borderId="41" xfId="0" applyFont="1" applyFill="1" applyBorder="1" applyAlignment="1">
      <alignment horizontal="center" vertical="center" textRotation="90" wrapText="1"/>
    </xf>
    <xf numFmtId="0" fontId="11" fillId="4" borderId="70" xfId="0" applyFont="1" applyFill="1" applyBorder="1" applyAlignment="1">
      <alignment horizontal="center" vertical="center" textRotation="90" wrapText="1"/>
    </xf>
    <xf numFmtId="0" fontId="11" fillId="4" borderId="69" xfId="0" applyFont="1" applyFill="1" applyBorder="1" applyAlignment="1">
      <alignment horizontal="center" vertical="center" textRotation="90" wrapText="1"/>
    </xf>
    <xf numFmtId="0" fontId="5" fillId="3" borderId="15" xfId="0" applyFont="1" applyFill="1" applyBorder="1" applyAlignment="1">
      <alignment horizontal="left"/>
    </xf>
    <xf numFmtId="0" fontId="5" fillId="3" borderId="4" xfId="0" applyFont="1" applyFill="1" applyBorder="1" applyAlignment="1">
      <alignment horizontal="left"/>
    </xf>
    <xf numFmtId="0" fontId="5" fillId="3" borderId="12" xfId="0" applyFont="1" applyFill="1" applyBorder="1" applyAlignment="1">
      <alignment horizontal="left"/>
    </xf>
    <xf numFmtId="0" fontId="5" fillId="9" borderId="42" xfId="0" applyFont="1" applyFill="1" applyBorder="1" applyAlignment="1" applyProtection="1">
      <alignment horizontal="left" vertical="center" wrapText="1"/>
      <protection locked="0"/>
    </xf>
    <xf numFmtId="0" fontId="5" fillId="9" borderId="58" xfId="0" applyFont="1" applyFill="1" applyBorder="1" applyAlignment="1" applyProtection="1">
      <alignment horizontal="left" vertical="center" wrapText="1"/>
      <protection locked="0"/>
    </xf>
    <xf numFmtId="0" fontId="5" fillId="9" borderId="13" xfId="0" applyFont="1" applyFill="1" applyBorder="1" applyAlignment="1" applyProtection="1">
      <alignment horizontal="left" vertical="center" wrapText="1"/>
      <protection locked="0"/>
    </xf>
    <xf numFmtId="0" fontId="5" fillId="3" borderId="5" xfId="0" applyFont="1" applyFill="1" applyBorder="1"/>
    <xf numFmtId="0" fontId="5" fillId="3" borderId="18" xfId="0" applyFont="1" applyFill="1" applyBorder="1"/>
    <xf numFmtId="0" fontId="12" fillId="9" borderId="15" xfId="0" applyFont="1" applyFill="1" applyBorder="1" applyAlignment="1" applyProtection="1">
      <alignment wrapText="1"/>
      <protection locked="0"/>
    </xf>
    <xf numFmtId="0" fontId="12" fillId="9" borderId="4" xfId="0" applyFont="1" applyFill="1" applyBorder="1" applyAlignment="1" applyProtection="1">
      <alignment wrapText="1"/>
      <protection locked="0"/>
    </xf>
    <xf numFmtId="0" fontId="12" fillId="9" borderId="18" xfId="0" applyFont="1" applyFill="1" applyBorder="1" applyAlignment="1" applyProtection="1">
      <alignment wrapText="1"/>
      <protection locked="0"/>
    </xf>
    <xf numFmtId="0" fontId="12" fillId="9" borderId="9" xfId="0" applyFont="1" applyFill="1" applyBorder="1" applyAlignment="1" applyProtection="1">
      <alignment wrapText="1"/>
      <protection locked="0"/>
    </xf>
    <xf numFmtId="0" fontId="12" fillId="9" borderId="0" xfId="0" applyFont="1" applyFill="1" applyAlignment="1" applyProtection="1">
      <alignment wrapText="1"/>
      <protection locked="0"/>
    </xf>
    <xf numFmtId="0" fontId="12" fillId="9" borderId="10" xfId="0" applyFont="1" applyFill="1" applyBorder="1" applyAlignment="1" applyProtection="1">
      <alignment wrapText="1"/>
      <protection locked="0"/>
    </xf>
    <xf numFmtId="0" fontId="12" fillId="9" borderId="11" xfId="0" applyFont="1" applyFill="1" applyBorder="1" applyAlignment="1" applyProtection="1">
      <alignment wrapText="1"/>
      <protection locked="0"/>
    </xf>
    <xf numFmtId="0" fontId="12" fillId="9" borderId="7" xfId="0" applyFont="1" applyFill="1" applyBorder="1" applyAlignment="1" applyProtection="1">
      <alignment wrapText="1"/>
      <protection locked="0"/>
    </xf>
    <xf numFmtId="0" fontId="12" fillId="9" borderId="8" xfId="0" applyFont="1" applyFill="1" applyBorder="1" applyAlignment="1" applyProtection="1">
      <alignment wrapText="1"/>
      <protection locked="0"/>
    </xf>
    <xf numFmtId="0" fontId="5" fillId="3" borderId="9" xfId="0" applyFont="1" applyFill="1" applyBorder="1"/>
    <xf numFmtId="0" fontId="5" fillId="3" borderId="0" xfId="0" applyFont="1" applyFill="1"/>
    <xf numFmtId="0" fontId="5" fillId="3" borderId="10" xfId="0" applyFont="1" applyFill="1" applyBorder="1"/>
    <xf numFmtId="0" fontId="5" fillId="9" borderId="19" xfId="0" applyFont="1" applyFill="1" applyBorder="1" applyProtection="1">
      <protection locked="0"/>
    </xf>
    <xf numFmtId="0" fontId="5" fillId="9" borderId="10" xfId="0" applyFont="1" applyFill="1" applyBorder="1" applyProtection="1">
      <protection locked="0"/>
    </xf>
    <xf numFmtId="0" fontId="5" fillId="9" borderId="6" xfId="0" applyFont="1" applyFill="1" applyBorder="1" applyProtection="1">
      <protection locked="0"/>
    </xf>
    <xf numFmtId="0" fontId="5" fillId="9" borderId="22" xfId="0" applyFont="1" applyFill="1" applyBorder="1" applyProtection="1">
      <protection locked="0"/>
    </xf>
    <xf numFmtId="0" fontId="5" fillId="3" borderId="15" xfId="0" applyFont="1" applyFill="1" applyBorder="1" applyAlignment="1">
      <alignment wrapText="1"/>
    </xf>
    <xf numFmtId="0" fontId="5" fillId="3" borderId="4" xfId="0" applyFont="1" applyFill="1" applyBorder="1" applyAlignment="1">
      <alignment wrapText="1"/>
    </xf>
    <xf numFmtId="0" fontId="5" fillId="3" borderId="18" xfId="0" applyFont="1" applyFill="1" applyBorder="1" applyAlignment="1">
      <alignment wrapText="1"/>
    </xf>
    <xf numFmtId="44" fontId="5" fillId="9" borderId="42" xfId="0" applyNumberFormat="1" applyFont="1" applyFill="1" applyBorder="1" applyAlignment="1" applyProtection="1">
      <alignment horizontal="left" vertical="center" wrapText="1"/>
      <protection locked="0"/>
    </xf>
    <xf numFmtId="44" fontId="5" fillId="9" borderId="58" xfId="0" applyNumberFormat="1" applyFont="1" applyFill="1" applyBorder="1" applyAlignment="1" applyProtection="1">
      <alignment horizontal="left" vertical="center" wrapText="1"/>
      <protection locked="0"/>
    </xf>
    <xf numFmtId="44" fontId="5" fillId="9" borderId="13" xfId="0" applyNumberFormat="1" applyFont="1" applyFill="1" applyBorder="1" applyAlignment="1" applyProtection="1">
      <alignment horizontal="left" vertical="center" wrapText="1"/>
      <protection locked="0"/>
    </xf>
    <xf numFmtId="0" fontId="5" fillId="10" borderId="9" xfId="0" applyFont="1" applyFill="1" applyBorder="1" applyAlignment="1">
      <alignment horizontal="left" wrapText="1"/>
    </xf>
    <xf numFmtId="0" fontId="5" fillId="10" borderId="0" xfId="0" applyFont="1" applyFill="1" applyAlignment="1">
      <alignment horizontal="left" wrapText="1"/>
    </xf>
    <xf numFmtId="0" fontId="5" fillId="10" borderId="20" xfId="0" applyFont="1" applyFill="1" applyBorder="1" applyAlignment="1">
      <alignment horizontal="left" wrapText="1"/>
    </xf>
    <xf numFmtId="0" fontId="5" fillId="10" borderId="16" xfId="0" applyFont="1" applyFill="1" applyBorder="1" applyAlignment="1">
      <alignment horizontal="left" wrapText="1"/>
    </xf>
    <xf numFmtId="0" fontId="5" fillId="10" borderId="21" xfId="0" applyFont="1" applyFill="1" applyBorder="1" applyAlignment="1">
      <alignment horizontal="left" wrapText="1"/>
    </xf>
    <xf numFmtId="0" fontId="5" fillId="10" borderId="2" xfId="0" applyFont="1" applyFill="1" applyBorder="1" applyAlignment="1">
      <alignment horizontal="left" wrapText="1"/>
    </xf>
    <xf numFmtId="0" fontId="12" fillId="0" borderId="0" xfId="0" applyFont="1" applyAlignment="1">
      <alignment horizontal="center"/>
    </xf>
    <xf numFmtId="0" fontId="34" fillId="3" borderId="11" xfId="0" applyFont="1" applyFill="1" applyBorder="1" applyAlignment="1">
      <alignment horizontal="center" vertical="center" wrapText="1"/>
    </xf>
    <xf numFmtId="0" fontId="34" fillId="3" borderId="7" xfId="0" applyFont="1" applyFill="1" applyBorder="1" applyAlignment="1">
      <alignment horizontal="center" vertical="center" wrapText="1"/>
    </xf>
    <xf numFmtId="0" fontId="34" fillId="3" borderId="8" xfId="0" applyFont="1" applyFill="1" applyBorder="1" applyAlignment="1">
      <alignment horizontal="center" vertical="center" wrapText="1"/>
    </xf>
    <xf numFmtId="14" fontId="15" fillId="3" borderId="30" xfId="0" applyNumberFormat="1" applyFont="1" applyFill="1" applyBorder="1" applyAlignment="1">
      <alignment horizontal="center"/>
    </xf>
    <xf numFmtId="14" fontId="15" fillId="3" borderId="31" xfId="0" applyNumberFormat="1" applyFont="1" applyFill="1" applyBorder="1" applyAlignment="1">
      <alignment horizontal="center"/>
    </xf>
    <xf numFmtId="14" fontId="15" fillId="3" borderId="32" xfId="0" applyNumberFormat="1" applyFont="1" applyFill="1" applyBorder="1" applyAlignment="1">
      <alignment horizontal="center"/>
    </xf>
    <xf numFmtId="0" fontId="8" fillId="3" borderId="46"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5" fillId="10" borderId="74" xfId="0" applyFont="1" applyFill="1" applyBorder="1" applyAlignment="1">
      <alignment horizontal="center"/>
    </xf>
    <xf numFmtId="0" fontId="5" fillId="10" borderId="75" xfId="0" applyFont="1" applyFill="1" applyBorder="1" applyAlignment="1">
      <alignment horizontal="center"/>
    </xf>
    <xf numFmtId="0" fontId="5" fillId="10" borderId="48" xfId="0" applyFont="1" applyFill="1" applyBorder="1" applyAlignment="1">
      <alignment horizontal="center"/>
    </xf>
    <xf numFmtId="0" fontId="5" fillId="10" borderId="65" xfId="0" applyFont="1" applyFill="1" applyBorder="1" applyAlignment="1">
      <alignment horizontal="center"/>
    </xf>
    <xf numFmtId="0" fontId="8" fillId="10" borderId="56" xfId="0" applyFont="1" applyFill="1" applyBorder="1" applyAlignment="1">
      <alignment horizontal="center"/>
    </xf>
    <xf numFmtId="0" fontId="8" fillId="10" borderId="55" xfId="0" applyFont="1" applyFill="1" applyBorder="1" applyAlignment="1">
      <alignment horizontal="center"/>
    </xf>
    <xf numFmtId="0" fontId="8" fillId="10" borderId="57" xfId="0" applyFont="1" applyFill="1" applyBorder="1" applyAlignment="1">
      <alignment horizontal="center" shrinkToFit="1"/>
    </xf>
    <xf numFmtId="0" fontId="8" fillId="10" borderId="67" xfId="0" applyFont="1" applyFill="1" applyBorder="1" applyAlignment="1">
      <alignment horizontal="center" shrinkToFit="1"/>
    </xf>
    <xf numFmtId="44" fontId="5" fillId="9" borderId="6" xfId="0" applyNumberFormat="1" applyFont="1" applyFill="1" applyBorder="1" applyAlignment="1" applyProtection="1">
      <alignment horizontal="left" vertical="center" wrapText="1"/>
      <protection locked="0"/>
    </xf>
    <xf numFmtId="44" fontId="5" fillId="9" borderId="21" xfId="0" applyNumberFormat="1" applyFont="1" applyFill="1" applyBorder="1" applyAlignment="1" applyProtection="1">
      <alignment horizontal="left" vertical="center" wrapText="1"/>
      <protection locked="0"/>
    </xf>
    <xf numFmtId="44" fontId="5" fillId="9" borderId="2" xfId="0" applyNumberFormat="1" applyFont="1" applyFill="1" applyBorder="1" applyAlignment="1" applyProtection="1">
      <alignment horizontal="left" vertical="center" wrapText="1"/>
      <protection locked="0"/>
    </xf>
    <xf numFmtId="0" fontId="8" fillId="10" borderId="45" xfId="0" applyFont="1" applyFill="1" applyBorder="1" applyAlignment="1">
      <alignment horizontal="center"/>
    </xf>
    <xf numFmtId="0" fontId="8" fillId="10" borderId="67" xfId="0" applyFont="1" applyFill="1" applyBorder="1" applyAlignment="1">
      <alignment horizontal="center"/>
    </xf>
    <xf numFmtId="0" fontId="8" fillId="10" borderId="63" xfId="0" applyFont="1" applyFill="1" applyBorder="1" applyAlignment="1">
      <alignment horizontal="center"/>
    </xf>
    <xf numFmtId="0" fontId="34" fillId="3" borderId="0" xfId="0" applyFont="1" applyFill="1" applyAlignment="1">
      <alignment horizontal="center"/>
    </xf>
    <xf numFmtId="0" fontId="35" fillId="3" borderId="0" xfId="0" applyFont="1" applyFill="1" applyAlignment="1">
      <alignment horizontal="center"/>
    </xf>
    <xf numFmtId="10" fontId="5" fillId="10" borderId="42" xfId="1" applyNumberFormat="1" applyFill="1" applyBorder="1" applyAlignment="1" applyProtection="1">
      <alignment horizontal="center"/>
    </xf>
    <xf numFmtId="10" fontId="5" fillId="10" borderId="13" xfId="1" applyNumberFormat="1" applyFill="1" applyBorder="1" applyAlignment="1" applyProtection="1">
      <alignment horizontal="center"/>
    </xf>
    <xf numFmtId="10" fontId="0" fillId="10" borderId="42" xfId="0" applyNumberFormat="1" applyFill="1" applyBorder="1" applyAlignment="1">
      <alignment horizontal="center"/>
    </xf>
    <xf numFmtId="10" fontId="0" fillId="10" borderId="13" xfId="0" applyNumberFormat="1" applyFill="1" applyBorder="1" applyAlignment="1">
      <alignment horizontal="center"/>
    </xf>
    <xf numFmtId="49" fontId="15" fillId="2" borderId="30" xfId="0" applyNumberFormat="1" applyFont="1" applyFill="1" applyBorder="1" applyAlignment="1">
      <alignment horizontal="center" vertical="center"/>
    </xf>
    <xf numFmtId="0" fontId="15" fillId="2" borderId="31" xfId="0" applyFont="1" applyFill="1" applyBorder="1" applyAlignment="1">
      <alignment horizontal="center" vertical="center"/>
    </xf>
    <xf numFmtId="0" fontId="15" fillId="2" borderId="32" xfId="0" applyFont="1" applyFill="1" applyBorder="1" applyAlignment="1">
      <alignment horizontal="center" vertical="center"/>
    </xf>
    <xf numFmtId="0" fontId="34" fillId="2" borderId="9" xfId="0" applyFont="1" applyFill="1" applyBorder="1" applyAlignment="1">
      <alignment horizontal="center" vertical="center"/>
    </xf>
    <xf numFmtId="0" fontId="34" fillId="2" borderId="0" xfId="0" applyFont="1" applyFill="1" applyAlignment="1">
      <alignment horizontal="center" vertical="center"/>
    </xf>
    <xf numFmtId="0" fontId="34" fillId="2" borderId="10" xfId="0" applyFont="1" applyFill="1" applyBorder="1" applyAlignment="1">
      <alignment horizontal="center" vertical="center"/>
    </xf>
    <xf numFmtId="164" fontId="8" fillId="9" borderId="38" xfId="0" applyNumberFormat="1" applyFont="1" applyFill="1" applyBorder="1" applyAlignment="1" applyProtection="1">
      <alignment horizontal="center"/>
      <protection locked="0"/>
    </xf>
    <xf numFmtId="164" fontId="8" fillId="9" borderId="39" xfId="0" applyNumberFormat="1" applyFont="1" applyFill="1" applyBorder="1" applyAlignment="1" applyProtection="1">
      <alignment horizontal="center"/>
      <protection locked="0"/>
    </xf>
    <xf numFmtId="164" fontId="8" fillId="9" borderId="40" xfId="0" applyNumberFormat="1" applyFont="1" applyFill="1" applyBorder="1" applyAlignment="1" applyProtection="1">
      <alignment horizontal="center"/>
      <protection locked="0"/>
    </xf>
    <xf numFmtId="0" fontId="8" fillId="2" borderId="0" xfId="0" applyFont="1" applyFill="1" applyAlignment="1">
      <alignment horizontal="center"/>
    </xf>
    <xf numFmtId="0" fontId="8" fillId="10" borderId="54" xfId="0" applyFont="1" applyFill="1" applyBorder="1" applyAlignment="1">
      <alignment horizontal="center"/>
    </xf>
    <xf numFmtId="0" fontId="5" fillId="10" borderId="68" xfId="0" applyFont="1" applyFill="1" applyBorder="1" applyAlignment="1">
      <alignment horizontal="center" vertical="center"/>
    </xf>
    <xf numFmtId="0" fontId="5" fillId="10" borderId="65" xfId="0" applyFont="1" applyFill="1" applyBorder="1" applyAlignment="1">
      <alignment horizontal="center" vertical="center"/>
    </xf>
    <xf numFmtId="0" fontId="8" fillId="10" borderId="57" xfId="13" applyFont="1" applyFill="1" applyBorder="1" applyAlignment="1">
      <alignment horizontal="center" vertical="center" wrapText="1"/>
    </xf>
    <xf numFmtId="0" fontId="8" fillId="10" borderId="54" xfId="13" applyFont="1" applyFill="1" applyBorder="1" applyAlignment="1">
      <alignment horizontal="center" vertical="center" wrapText="1"/>
    </xf>
    <xf numFmtId="0" fontId="8" fillId="10" borderId="67" xfId="13" applyFont="1" applyFill="1" applyBorder="1" applyAlignment="1">
      <alignment horizontal="center" vertical="center" wrapText="1"/>
    </xf>
    <xf numFmtId="0" fontId="5" fillId="10" borderId="74" xfId="13" applyFont="1" applyFill="1" applyBorder="1" applyAlignment="1">
      <alignment horizontal="center" vertical="center" wrapText="1"/>
    </xf>
    <xf numFmtId="0" fontId="5" fillId="10" borderId="68" xfId="13" applyFont="1" applyFill="1" applyBorder="1" applyAlignment="1">
      <alignment horizontal="center" vertical="center" wrapText="1"/>
    </xf>
    <xf numFmtId="0" fontId="5" fillId="10" borderId="75" xfId="13" applyFont="1" applyFill="1" applyBorder="1" applyAlignment="1">
      <alignment horizontal="center" vertical="center" wrapText="1"/>
    </xf>
    <xf numFmtId="0" fontId="5" fillId="10" borderId="75" xfId="0" applyFont="1" applyFill="1" applyBorder="1" applyAlignment="1">
      <alignment horizontal="center" vertical="center"/>
    </xf>
    <xf numFmtId="0" fontId="0" fillId="9" borderId="0" xfId="0" applyFill="1" applyAlignment="1" applyProtection="1">
      <alignment horizontal="center"/>
      <protection locked="0"/>
    </xf>
    <xf numFmtId="0" fontId="0" fillId="9" borderId="21" xfId="0" applyFill="1" applyBorder="1" applyAlignment="1" applyProtection="1">
      <alignment horizontal="center"/>
      <protection locked="0"/>
    </xf>
    <xf numFmtId="0" fontId="22" fillId="2" borderId="9" xfId="0" applyFont="1" applyFill="1" applyBorder="1" applyAlignment="1">
      <alignment horizontal="right"/>
    </xf>
    <xf numFmtId="0" fontId="22" fillId="2" borderId="0" xfId="0" applyFont="1" applyFill="1" applyAlignment="1">
      <alignment horizontal="right"/>
    </xf>
    <xf numFmtId="0" fontId="22" fillId="2" borderId="4" xfId="0" applyFont="1" applyFill="1" applyBorder="1" applyAlignment="1">
      <alignment horizontal="right"/>
    </xf>
    <xf numFmtId="0" fontId="0" fillId="10" borderId="0" xfId="0" applyFill="1"/>
    <xf numFmtId="0" fontId="0" fillId="10" borderId="21" xfId="0" applyFill="1" applyBorder="1"/>
    <xf numFmtId="0" fontId="8" fillId="10" borderId="42" xfId="0" applyFont="1" applyFill="1" applyBorder="1" applyAlignment="1">
      <alignment horizontal="center"/>
    </xf>
    <xf numFmtId="0" fontId="8" fillId="10" borderId="13" xfId="0" applyFont="1" applyFill="1" applyBorder="1" applyAlignment="1">
      <alignment horizontal="center"/>
    </xf>
    <xf numFmtId="0" fontId="22" fillId="9" borderId="9" xfId="0" applyFont="1" applyFill="1" applyBorder="1" applyAlignment="1" applyProtection="1">
      <alignment horizontal="center"/>
      <protection locked="0"/>
    </xf>
    <xf numFmtId="0" fontId="22" fillId="9" borderId="0" xfId="0" applyFont="1" applyFill="1" applyAlignment="1" applyProtection="1">
      <alignment horizontal="center"/>
      <protection locked="0"/>
    </xf>
    <xf numFmtId="0" fontId="22" fillId="9" borderId="10" xfId="0" applyFont="1" applyFill="1" applyBorder="1" applyAlignment="1" applyProtection="1">
      <alignment horizontal="center"/>
      <protection locked="0"/>
    </xf>
    <xf numFmtId="0" fontId="8" fillId="2" borderId="9" xfId="0" applyFont="1" applyFill="1" applyBorder="1" applyAlignment="1">
      <alignment horizontal="left" vertical="center" wrapText="1" indent="1"/>
    </xf>
    <xf numFmtId="0" fontId="8" fillId="2" borderId="0" xfId="0" applyFont="1" applyFill="1" applyAlignment="1">
      <alignment horizontal="left" vertical="center" wrapText="1" indent="1"/>
    </xf>
    <xf numFmtId="10" fontId="8" fillId="10" borderId="79" xfId="3" applyNumberFormat="1" applyFont="1" applyFill="1" applyBorder="1" applyAlignment="1" applyProtection="1">
      <alignment horizontal="center"/>
    </xf>
    <xf numFmtId="10" fontId="8" fillId="10" borderId="80" xfId="3" applyNumberFormat="1" applyFont="1" applyFill="1" applyBorder="1" applyAlignment="1" applyProtection="1">
      <alignment horizontal="center"/>
    </xf>
    <xf numFmtId="10" fontId="8" fillId="10" borderId="79" xfId="0" applyNumberFormat="1" applyFont="1" applyFill="1" applyBorder="1" applyAlignment="1">
      <alignment horizontal="center"/>
    </xf>
    <xf numFmtId="10" fontId="8" fillId="10" borderId="80" xfId="0" applyNumberFormat="1" applyFont="1" applyFill="1" applyBorder="1" applyAlignment="1">
      <alignment horizontal="center"/>
    </xf>
    <xf numFmtId="165" fontId="32" fillId="3" borderId="24" xfId="0" applyNumberFormat="1" applyFont="1" applyFill="1" applyBorder="1" applyAlignment="1" applyProtection="1">
      <alignment horizontal="center" vertical="center"/>
      <protection locked="0"/>
    </xf>
    <xf numFmtId="165" fontId="32" fillId="3" borderId="37" xfId="0" applyNumberFormat="1" applyFont="1" applyFill="1" applyBorder="1" applyAlignment="1" applyProtection="1">
      <alignment horizontal="center" vertical="center"/>
      <protection locked="0"/>
    </xf>
    <xf numFmtId="165" fontId="32" fillId="0" borderId="24" xfId="0" applyNumberFormat="1" applyFont="1" applyBorder="1" applyAlignment="1" applyProtection="1">
      <alignment horizontal="center" vertical="center"/>
      <protection locked="0"/>
    </xf>
    <xf numFmtId="165" fontId="32" fillId="0" borderId="37" xfId="0" applyNumberFormat="1" applyFont="1" applyBorder="1" applyAlignment="1" applyProtection="1">
      <alignment horizontal="center" vertical="center"/>
      <protection locked="0"/>
    </xf>
    <xf numFmtId="165" fontId="32" fillId="12" borderId="24" xfId="0" applyNumberFormat="1" applyFont="1" applyFill="1" applyBorder="1" applyAlignment="1" applyProtection="1">
      <alignment horizontal="center" vertical="center"/>
      <protection locked="0"/>
    </xf>
    <xf numFmtId="165" fontId="32" fillId="12" borderId="37" xfId="0" applyNumberFormat="1" applyFont="1" applyFill="1" applyBorder="1" applyAlignment="1" applyProtection="1">
      <alignment horizontal="center" vertical="center"/>
      <protection locked="0"/>
    </xf>
    <xf numFmtId="49" fontId="8" fillId="2" borderId="30" xfId="0" applyNumberFormat="1" applyFont="1" applyFill="1" applyBorder="1" applyAlignment="1">
      <alignment horizontal="center" vertical="center"/>
    </xf>
    <xf numFmtId="49" fontId="8" fillId="2" borderId="31" xfId="0" applyNumberFormat="1" applyFont="1" applyFill="1" applyBorder="1" applyAlignment="1">
      <alignment horizontal="center" vertical="center"/>
    </xf>
    <xf numFmtId="49" fontId="8" fillId="2" borderId="32" xfId="0" applyNumberFormat="1" applyFont="1" applyFill="1" applyBorder="1" applyAlignment="1">
      <alignment horizontal="center" vertical="center"/>
    </xf>
    <xf numFmtId="0" fontId="32" fillId="10" borderId="3" xfId="0" applyFont="1" applyFill="1" applyBorder="1" applyAlignment="1">
      <alignment horizontal="center" vertical="center" wrapText="1"/>
    </xf>
    <xf numFmtId="0" fontId="32" fillId="10" borderId="26" xfId="0" applyFont="1" applyFill="1" applyBorder="1" applyAlignment="1">
      <alignment horizontal="center" vertical="center" wrapText="1"/>
    </xf>
    <xf numFmtId="0" fontId="32" fillId="10" borderId="30" xfId="0" applyFont="1" applyFill="1" applyBorder="1" applyAlignment="1">
      <alignment horizontal="center" vertical="center" wrapText="1"/>
    </xf>
    <xf numFmtId="0" fontId="32" fillId="10" borderId="31" xfId="0" applyFont="1" applyFill="1" applyBorder="1" applyAlignment="1">
      <alignment horizontal="center" vertical="center" wrapText="1"/>
    </xf>
    <xf numFmtId="0" fontId="32" fillId="10" borderId="9" xfId="0" applyFont="1" applyFill="1" applyBorder="1" applyAlignment="1">
      <alignment horizontal="center" vertical="center" wrapText="1"/>
    </xf>
    <xf numFmtId="0" fontId="32" fillId="10" borderId="0" xfId="0" applyFont="1" applyFill="1" applyAlignment="1">
      <alignment horizontal="center" vertical="center" wrapText="1"/>
    </xf>
    <xf numFmtId="0" fontId="32" fillId="10" borderId="11" xfId="0" applyFont="1" applyFill="1" applyBorder="1" applyAlignment="1">
      <alignment horizontal="center" vertical="center" wrapText="1"/>
    </xf>
    <xf numFmtId="0" fontId="32" fillId="10" borderId="7" xfId="0" applyFont="1" applyFill="1" applyBorder="1" applyAlignment="1">
      <alignment horizontal="center" vertical="center" wrapText="1"/>
    </xf>
    <xf numFmtId="0" fontId="8" fillId="10" borderId="68" xfId="0" applyFont="1" applyFill="1" applyBorder="1" applyAlignment="1">
      <alignment horizontal="left" vertical="center" wrapText="1"/>
    </xf>
    <xf numFmtId="0" fontId="8" fillId="10" borderId="75" xfId="0" applyFont="1" applyFill="1" applyBorder="1" applyAlignment="1">
      <alignment horizontal="left" vertical="center" wrapText="1"/>
    </xf>
    <xf numFmtId="0" fontId="32" fillId="6" borderId="30" xfId="0" applyFont="1" applyFill="1" applyBorder="1" applyAlignment="1">
      <alignment horizontal="center" vertical="center" wrapText="1"/>
    </xf>
    <xf numFmtId="0" fontId="32" fillId="6" borderId="31" xfId="0" applyFont="1" applyFill="1" applyBorder="1" applyAlignment="1">
      <alignment horizontal="center" vertical="center" wrapText="1"/>
    </xf>
    <xf numFmtId="0" fontId="32" fillId="6" borderId="32" xfId="0" applyFont="1" applyFill="1" applyBorder="1" applyAlignment="1">
      <alignment horizontal="center" vertical="center" wrapText="1"/>
    </xf>
    <xf numFmtId="0" fontId="32" fillId="6" borderId="9" xfId="0" applyFont="1" applyFill="1" applyBorder="1" applyAlignment="1">
      <alignment horizontal="center" vertical="center" wrapText="1"/>
    </xf>
    <xf numFmtId="0" fontId="32" fillId="6" borderId="0" xfId="0" applyFont="1" applyFill="1" applyAlignment="1">
      <alignment horizontal="center" vertical="center" wrapText="1"/>
    </xf>
    <xf numFmtId="0" fontId="32" fillId="6" borderId="10" xfId="0" applyFont="1" applyFill="1" applyBorder="1" applyAlignment="1">
      <alignment horizontal="center" vertical="center" wrapText="1"/>
    </xf>
    <xf numFmtId="0" fontId="32" fillId="6" borderId="11" xfId="0" applyFont="1" applyFill="1" applyBorder="1" applyAlignment="1">
      <alignment horizontal="center" vertical="center" wrapText="1"/>
    </xf>
    <xf numFmtId="0" fontId="32" fillId="6" borderId="7" xfId="0" applyFont="1" applyFill="1" applyBorder="1" applyAlignment="1">
      <alignment horizontal="center" vertical="center" wrapText="1"/>
    </xf>
    <xf numFmtId="0" fontId="32" fillId="6" borderId="8" xfId="0" applyFont="1" applyFill="1" applyBorder="1" applyAlignment="1">
      <alignment horizontal="center" vertical="center" wrapText="1"/>
    </xf>
    <xf numFmtId="0" fontId="32" fillId="10" borderId="52" xfId="0" applyFont="1" applyFill="1" applyBorder="1" applyAlignment="1">
      <alignment horizontal="center" vertical="center" textRotation="90" wrapText="1"/>
    </xf>
    <xf numFmtId="0" fontId="32" fillId="10" borderId="19" xfId="0" applyFont="1" applyFill="1" applyBorder="1" applyAlignment="1">
      <alignment horizontal="center" vertical="center" textRotation="90" wrapText="1"/>
    </xf>
    <xf numFmtId="0" fontId="32" fillId="10" borderId="24" xfId="0" applyFont="1" applyFill="1" applyBorder="1" applyAlignment="1">
      <alignment horizontal="center" vertical="center" textRotation="90" wrapText="1"/>
    </xf>
    <xf numFmtId="0" fontId="32" fillId="10" borderId="37" xfId="0" applyFont="1" applyFill="1" applyBorder="1" applyAlignment="1">
      <alignment horizontal="center" vertical="center" textRotation="90" wrapText="1"/>
    </xf>
    <xf numFmtId="0" fontId="32" fillId="10" borderId="77" xfId="0" applyFont="1" applyFill="1" applyBorder="1" applyAlignment="1">
      <alignment horizontal="center" vertical="center" textRotation="90"/>
    </xf>
    <xf numFmtId="0" fontId="32" fillId="10" borderId="24" xfId="0" applyFont="1" applyFill="1" applyBorder="1" applyAlignment="1">
      <alignment horizontal="center" vertical="center" textRotation="90"/>
    </xf>
    <xf numFmtId="0" fontId="32" fillId="10" borderId="37" xfId="0" applyFont="1" applyFill="1" applyBorder="1" applyAlignment="1">
      <alignment horizontal="center" vertical="center" textRotation="90"/>
    </xf>
    <xf numFmtId="0" fontId="32" fillId="10" borderId="14" xfId="0" applyFont="1" applyFill="1" applyBorder="1" applyAlignment="1">
      <alignment horizontal="center" vertical="center" wrapText="1"/>
    </xf>
    <xf numFmtId="0" fontId="32" fillId="10" borderId="27" xfId="0" applyFont="1" applyFill="1" applyBorder="1" applyAlignment="1">
      <alignment horizontal="center" vertical="center" wrapText="1"/>
    </xf>
    <xf numFmtId="0" fontId="8" fillId="10" borderId="4" xfId="0" applyFont="1" applyFill="1" applyBorder="1" applyAlignment="1">
      <alignment horizontal="left" vertical="center" wrapText="1"/>
    </xf>
    <xf numFmtId="0" fontId="8" fillId="10" borderId="12" xfId="0" applyFont="1" applyFill="1" applyBorder="1" applyAlignment="1">
      <alignment horizontal="left" vertical="center" wrapText="1"/>
    </xf>
    <xf numFmtId="165" fontId="32" fillId="0" borderId="19" xfId="0" applyNumberFormat="1" applyFont="1" applyBorder="1" applyAlignment="1" applyProtection="1">
      <alignment horizontal="center" vertical="center"/>
      <protection locked="0"/>
    </xf>
    <xf numFmtId="165" fontId="32" fillId="0" borderId="56" xfId="0" applyNumberFormat="1" applyFont="1" applyBorder="1" applyAlignment="1" applyProtection="1">
      <alignment horizontal="center" vertical="center"/>
      <protection locked="0"/>
    </xf>
    <xf numFmtId="0" fontId="32" fillId="10" borderId="6" xfId="0" applyFont="1" applyFill="1" applyBorder="1" applyAlignment="1">
      <alignment horizontal="center" vertical="center" wrapText="1"/>
    </xf>
    <xf numFmtId="0" fontId="32" fillId="10" borderId="21" xfId="0" applyFont="1" applyFill="1" applyBorder="1" applyAlignment="1">
      <alignment horizontal="center" vertical="center" wrapText="1"/>
    </xf>
    <xf numFmtId="0" fontId="32" fillId="10" borderId="22" xfId="0" applyFont="1" applyFill="1" applyBorder="1" applyAlignment="1">
      <alignment horizontal="center" vertical="center" wrapText="1"/>
    </xf>
    <xf numFmtId="0" fontId="32" fillId="10" borderId="26" xfId="0" applyFont="1" applyFill="1" applyBorder="1" applyAlignment="1">
      <alignment horizontal="center" vertical="center"/>
    </xf>
    <xf numFmtId="0" fontId="49" fillId="2" borderId="11" xfId="0" applyFont="1" applyFill="1" applyBorder="1" applyAlignment="1">
      <alignment horizontal="center" vertical="center"/>
    </xf>
    <xf numFmtId="0" fontId="49" fillId="2" borderId="7" xfId="0" applyFont="1" applyFill="1" applyBorder="1" applyAlignment="1">
      <alignment horizontal="center" vertical="center"/>
    </xf>
    <xf numFmtId="0" fontId="49" fillId="2" borderId="8" xfId="0" applyFont="1" applyFill="1" applyBorder="1" applyAlignment="1">
      <alignment horizontal="center" vertical="center"/>
    </xf>
    <xf numFmtId="0" fontId="9" fillId="10" borderId="56" xfId="0" applyFont="1" applyFill="1" applyBorder="1" applyAlignment="1">
      <alignment horizontal="center" vertical="center"/>
    </xf>
    <xf numFmtId="0" fontId="9" fillId="10" borderId="7" xfId="0" applyFont="1" applyFill="1" applyBorder="1" applyAlignment="1">
      <alignment horizontal="center" vertical="center"/>
    </xf>
    <xf numFmtId="0" fontId="9" fillId="10" borderId="8" xfId="0" applyFont="1" applyFill="1" applyBorder="1" applyAlignment="1">
      <alignment horizontal="center" vertical="center"/>
    </xf>
    <xf numFmtId="0" fontId="16" fillId="10" borderId="48" xfId="0" applyFont="1" applyFill="1" applyBorder="1" applyAlignment="1">
      <alignment horizontal="center" vertical="center"/>
    </xf>
    <xf numFmtId="0" fontId="16" fillId="10" borderId="68" xfId="0" applyFont="1" applyFill="1" applyBorder="1" applyAlignment="1">
      <alignment horizontal="center" vertical="center"/>
    </xf>
    <xf numFmtId="0" fontId="16" fillId="10" borderId="65" xfId="0" applyFont="1" applyFill="1" applyBorder="1" applyAlignment="1">
      <alignment horizontal="center" vertical="center"/>
    </xf>
    <xf numFmtId="0" fontId="9" fillId="10" borderId="57" xfId="0" applyFont="1" applyFill="1" applyBorder="1" applyAlignment="1">
      <alignment horizontal="center" vertical="center" shrinkToFit="1"/>
    </xf>
    <xf numFmtId="0" fontId="9" fillId="10" borderId="54" xfId="0" applyFont="1" applyFill="1" applyBorder="1" applyAlignment="1">
      <alignment horizontal="center" vertical="center" shrinkToFit="1"/>
    </xf>
    <xf numFmtId="0" fontId="9" fillId="10" borderId="67" xfId="0" applyFont="1" applyFill="1" applyBorder="1" applyAlignment="1">
      <alignment horizontal="center" vertical="center" shrinkToFit="1"/>
    </xf>
    <xf numFmtId="0" fontId="16" fillId="10" borderId="74" xfId="0" applyFont="1" applyFill="1" applyBorder="1" applyAlignment="1">
      <alignment horizontal="center" vertical="center"/>
    </xf>
    <xf numFmtId="0" fontId="16" fillId="10" borderId="75" xfId="0" applyFont="1" applyFill="1" applyBorder="1" applyAlignment="1">
      <alignment horizontal="center" vertical="center"/>
    </xf>
    <xf numFmtId="0" fontId="9" fillId="10" borderId="45" xfId="0" applyFont="1" applyFill="1" applyBorder="1" applyAlignment="1">
      <alignment horizontal="center" vertical="center"/>
    </xf>
    <xf numFmtId="0" fontId="9" fillId="10" borderId="54" xfId="0" applyFont="1" applyFill="1" applyBorder="1" applyAlignment="1">
      <alignment horizontal="center" vertical="center"/>
    </xf>
    <xf numFmtId="0" fontId="9" fillId="10" borderId="67" xfId="0" applyFont="1" applyFill="1" applyBorder="1" applyAlignment="1">
      <alignment horizontal="center" vertical="center"/>
    </xf>
    <xf numFmtId="0" fontId="11" fillId="6" borderId="53" xfId="0" applyFont="1" applyFill="1" applyBorder="1" applyAlignment="1">
      <alignment horizontal="center" vertical="center" wrapText="1"/>
    </xf>
    <xf numFmtId="0" fontId="11" fillId="6" borderId="77"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6" borderId="55"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6" borderId="56" xfId="0" applyFont="1" applyFill="1" applyBorder="1" applyAlignment="1">
      <alignment horizontal="center" vertical="center" wrapText="1"/>
    </xf>
    <xf numFmtId="0" fontId="11" fillId="6" borderId="30"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9" fillId="10" borderId="63" xfId="0" applyFont="1" applyFill="1" applyBorder="1" applyAlignment="1">
      <alignment horizontal="center" vertical="center"/>
    </xf>
    <xf numFmtId="49" fontId="8" fillId="3" borderId="30" xfId="0" applyNumberFormat="1" applyFont="1" applyFill="1" applyBorder="1" applyAlignment="1">
      <alignment horizontal="center" vertical="center"/>
    </xf>
    <xf numFmtId="49" fontId="8" fillId="3" borderId="31" xfId="0" applyNumberFormat="1" applyFont="1" applyFill="1" applyBorder="1" applyAlignment="1">
      <alignment horizontal="center" vertical="center"/>
    </xf>
    <xf numFmtId="49" fontId="8" fillId="3" borderId="32" xfId="0" applyNumberFormat="1" applyFont="1" applyFill="1" applyBorder="1" applyAlignment="1">
      <alignment horizontal="center" vertical="center"/>
    </xf>
    <xf numFmtId="0" fontId="49" fillId="3" borderId="9" xfId="0" applyFont="1" applyFill="1" applyBorder="1" applyAlignment="1">
      <alignment horizontal="center" vertical="center"/>
    </xf>
    <xf numFmtId="0" fontId="49" fillId="3" borderId="0" xfId="0" applyFont="1" applyFill="1" applyAlignment="1">
      <alignment horizontal="center" vertical="center"/>
    </xf>
    <xf numFmtId="0" fontId="5" fillId="3" borderId="0" xfId="0" applyFont="1" applyFill="1" applyAlignment="1">
      <alignment horizontal="center" vertical="center"/>
    </xf>
    <xf numFmtId="0" fontId="5" fillId="3" borderId="10" xfId="0" applyFont="1" applyFill="1" applyBorder="1" applyAlignment="1">
      <alignment horizontal="center" vertical="center"/>
    </xf>
    <xf numFmtId="0" fontId="9" fillId="10" borderId="11" xfId="0" applyFont="1" applyFill="1" applyBorder="1" applyAlignment="1">
      <alignment horizontal="center" vertical="center" shrinkToFit="1"/>
    </xf>
    <xf numFmtId="0" fontId="9" fillId="10" borderId="7" xfId="0" applyFont="1" applyFill="1" applyBorder="1" applyAlignment="1">
      <alignment horizontal="center" vertical="center" shrinkToFit="1"/>
    </xf>
    <xf numFmtId="0" fontId="9" fillId="10" borderId="55" xfId="0" applyFont="1" applyFill="1" applyBorder="1" applyAlignment="1">
      <alignment horizontal="center" vertical="center" shrinkToFit="1"/>
    </xf>
    <xf numFmtId="0" fontId="44" fillId="5" borderId="21" xfId="0" applyFont="1" applyFill="1" applyBorder="1" applyAlignment="1" applyProtection="1">
      <alignment horizontal="left" vertical="center" indent="14"/>
      <protection locked="0"/>
    </xf>
    <xf numFmtId="0" fontId="45" fillId="5" borderId="21" xfId="0" applyFont="1" applyFill="1" applyBorder="1" applyAlignment="1" applyProtection="1">
      <alignment horizontal="left" vertical="center" indent="14"/>
      <protection locked="0"/>
    </xf>
    <xf numFmtId="0" fontId="45" fillId="5" borderId="2" xfId="0" applyFont="1" applyFill="1" applyBorder="1" applyAlignment="1" applyProtection="1">
      <alignment horizontal="left" vertical="center" indent="14"/>
      <protection locked="0"/>
    </xf>
    <xf numFmtId="171" fontId="46" fillId="9" borderId="42" xfId="0" applyNumberFormat="1" applyFont="1" applyFill="1" applyBorder="1" applyAlignment="1" applyProtection="1">
      <alignment horizontal="center" vertical="center"/>
      <protection locked="0"/>
    </xf>
    <xf numFmtId="171" fontId="46" fillId="9" borderId="58" xfId="0" applyNumberFormat="1" applyFont="1" applyFill="1" applyBorder="1" applyAlignment="1" applyProtection="1">
      <alignment horizontal="center" vertical="center"/>
      <protection locked="0"/>
    </xf>
    <xf numFmtId="171" fontId="46" fillId="9" borderId="13" xfId="0" applyNumberFormat="1" applyFont="1" applyFill="1" applyBorder="1" applyAlignment="1" applyProtection="1">
      <alignment horizontal="center" vertical="center"/>
      <protection locked="0"/>
    </xf>
    <xf numFmtId="0" fontId="8" fillId="10" borderId="17" xfId="0" applyFont="1" applyFill="1" applyBorder="1" applyAlignment="1">
      <alignment horizontal="center" vertical="top" shrinkToFit="1"/>
    </xf>
    <xf numFmtId="0" fontId="8" fillId="10" borderId="13" xfId="0" applyFont="1" applyFill="1" applyBorder="1" applyAlignment="1">
      <alignment horizontal="center" vertical="top" shrinkToFit="1"/>
    </xf>
    <xf numFmtId="49" fontId="15" fillId="3" borderId="30" xfId="0" applyNumberFormat="1" applyFont="1" applyFill="1" applyBorder="1" applyAlignment="1">
      <alignment horizontal="center"/>
    </xf>
    <xf numFmtId="0" fontId="15" fillId="3" borderId="31" xfId="0" applyFont="1" applyFill="1" applyBorder="1" applyAlignment="1">
      <alignment horizontal="center"/>
    </xf>
    <xf numFmtId="0" fontId="15" fillId="3" borderId="32" xfId="0" applyFont="1" applyFill="1" applyBorder="1" applyAlignment="1">
      <alignment horizontal="center"/>
    </xf>
    <xf numFmtId="0" fontId="34" fillId="3" borderId="11" xfId="0" applyFont="1" applyFill="1" applyBorder="1" applyAlignment="1">
      <alignment horizontal="center" vertical="top"/>
    </xf>
    <xf numFmtId="0" fontId="34" fillId="3" borderId="7" xfId="0" applyFont="1" applyFill="1" applyBorder="1" applyAlignment="1">
      <alignment horizontal="center" vertical="top"/>
    </xf>
    <xf numFmtId="0" fontId="34" fillId="3" borderId="8" xfId="0" applyFont="1" applyFill="1" applyBorder="1" applyAlignment="1">
      <alignment horizontal="center" vertical="top"/>
    </xf>
    <xf numFmtId="0" fontId="5" fillId="10" borderId="74" xfId="0" applyFont="1" applyFill="1" applyBorder="1" applyAlignment="1">
      <alignment horizontal="center" vertical="top"/>
    </xf>
    <xf numFmtId="0" fontId="5" fillId="10" borderId="75" xfId="0" applyFont="1" applyFill="1" applyBorder="1" applyAlignment="1">
      <alignment horizontal="center" vertical="top"/>
    </xf>
    <xf numFmtId="0" fontId="8" fillId="3" borderId="35"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28"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22" xfId="0" applyFont="1" applyFill="1" applyBorder="1" applyAlignment="1">
      <alignment horizontal="center" vertical="center"/>
    </xf>
    <xf numFmtId="0" fontId="8" fillId="10" borderId="58" xfId="0" applyFont="1" applyFill="1" applyBorder="1" applyAlignment="1">
      <alignment horizontal="center" vertical="center"/>
    </xf>
    <xf numFmtId="0" fontId="8" fillId="10" borderId="49" xfId="0" applyFont="1" applyFill="1" applyBorder="1" applyAlignment="1">
      <alignment horizontal="center" vertical="center"/>
    </xf>
    <xf numFmtId="0" fontId="5" fillId="10" borderId="68" xfId="0" applyFont="1" applyFill="1" applyBorder="1" applyAlignment="1">
      <alignment horizontal="center" vertical="top"/>
    </xf>
    <xf numFmtId="0" fontId="5" fillId="10" borderId="65" xfId="0" applyFont="1" applyFill="1" applyBorder="1" applyAlignment="1">
      <alignment horizontal="center" vertical="top"/>
    </xf>
    <xf numFmtId="0" fontId="5" fillId="10" borderId="48" xfId="0" applyFont="1" applyFill="1" applyBorder="1" applyAlignment="1">
      <alignment horizontal="center" vertical="top"/>
    </xf>
    <xf numFmtId="0" fontId="8" fillId="10" borderId="6" xfId="0" applyFont="1" applyFill="1" applyBorder="1" applyAlignment="1">
      <alignment horizontal="center" vertical="top"/>
    </xf>
    <xf numFmtId="0" fontId="8" fillId="10" borderId="2" xfId="0" applyFont="1" applyFill="1" applyBorder="1" applyAlignment="1">
      <alignment horizontal="center" vertical="top"/>
    </xf>
    <xf numFmtId="0" fontId="8" fillId="10" borderId="42" xfId="0" applyFont="1" applyFill="1" applyBorder="1" applyAlignment="1">
      <alignment horizontal="center" vertical="center"/>
    </xf>
    <xf numFmtId="0" fontId="8" fillId="10" borderId="13" xfId="0" applyFont="1" applyFill="1" applyBorder="1" applyAlignment="1">
      <alignment horizontal="center" vertical="center"/>
    </xf>
    <xf numFmtId="0" fontId="5" fillId="9" borderId="1" xfId="0" applyFont="1" applyFill="1" applyBorder="1" applyAlignment="1" applyProtection="1">
      <alignment horizontal="left" vertical="center" wrapText="1" shrinkToFit="1"/>
      <protection locked="0"/>
    </xf>
    <xf numFmtId="164" fontId="5" fillId="9" borderId="3" xfId="1" applyNumberFormat="1" applyFont="1" applyFill="1" applyBorder="1" applyAlignment="1" applyProtection="1">
      <alignment horizontal="right" vertical="center" wrapText="1"/>
      <protection locked="0"/>
    </xf>
    <xf numFmtId="0" fontId="5" fillId="9" borderId="3" xfId="1" applyNumberFormat="1" applyFont="1" applyFill="1" applyBorder="1" applyAlignment="1" applyProtection="1">
      <alignment horizontal="left" vertical="center" wrapText="1"/>
      <protection locked="0"/>
    </xf>
    <xf numFmtId="0" fontId="5" fillId="9" borderId="3" xfId="0" applyFont="1" applyFill="1" applyBorder="1" applyAlignment="1" applyProtection="1">
      <alignment horizontal="center" vertical="center" shrinkToFit="1"/>
      <protection locked="0"/>
    </xf>
    <xf numFmtId="0" fontId="5" fillId="9" borderId="3" xfId="0" applyFont="1" applyFill="1" applyBorder="1" applyAlignment="1" applyProtection="1">
      <alignment vertical="center" shrinkToFit="1"/>
      <protection locked="0"/>
    </xf>
    <xf numFmtId="0" fontId="13" fillId="9" borderId="14" xfId="0" applyFont="1" applyFill="1" applyBorder="1" applyAlignment="1" applyProtection="1">
      <alignment horizontal="center" vertical="center" wrapText="1"/>
      <protection locked="0"/>
    </xf>
    <xf numFmtId="0" fontId="13" fillId="9" borderId="14" xfId="0" applyFont="1" applyFill="1" applyBorder="1" applyAlignment="1" applyProtection="1">
      <alignment vertical="center" wrapText="1"/>
      <protection locked="0"/>
    </xf>
    <xf numFmtId="0" fontId="5" fillId="10" borderId="6" xfId="0" applyFont="1" applyFill="1" applyBorder="1" applyAlignment="1">
      <alignment horizontal="center"/>
    </xf>
    <xf numFmtId="0" fontId="5" fillId="10" borderId="22" xfId="0" applyFont="1" applyFill="1" applyBorder="1" applyAlignment="1">
      <alignment horizontal="center"/>
    </xf>
    <xf numFmtId="0" fontId="8" fillId="10" borderId="17" xfId="0" applyFont="1" applyFill="1" applyBorder="1" applyAlignment="1">
      <alignment horizontal="center" shrinkToFit="1"/>
    </xf>
    <xf numFmtId="0" fontId="8" fillId="10" borderId="58" xfId="0" applyFont="1" applyFill="1" applyBorder="1" applyAlignment="1">
      <alignment horizontal="center" shrinkToFit="1"/>
    </xf>
    <xf numFmtId="0" fontId="8" fillId="10" borderId="13" xfId="0" applyFont="1" applyFill="1" applyBorder="1" applyAlignment="1">
      <alignment horizontal="center" shrinkToFit="1"/>
    </xf>
    <xf numFmtId="0" fontId="8" fillId="3" borderId="50"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6" xfId="0" applyFont="1" applyFill="1" applyBorder="1" applyAlignment="1">
      <alignment horizontal="center" vertical="center"/>
    </xf>
    <xf numFmtId="0" fontId="8" fillId="3" borderId="2" xfId="0" applyFont="1" applyFill="1" applyBorder="1" applyAlignment="1">
      <alignment horizontal="center" vertical="center"/>
    </xf>
    <xf numFmtId="0" fontId="34" fillId="2" borderId="11" xfId="0" applyFont="1" applyFill="1" applyBorder="1" applyAlignment="1">
      <alignment horizontal="center"/>
    </xf>
    <xf numFmtId="0" fontId="34" fillId="2" borderId="7" xfId="0" applyFont="1" applyFill="1" applyBorder="1" applyAlignment="1">
      <alignment horizontal="center"/>
    </xf>
    <xf numFmtId="0" fontId="34" fillId="2" borderId="8" xfId="0" applyFont="1" applyFill="1" applyBorder="1" applyAlignment="1">
      <alignment horizontal="center"/>
    </xf>
    <xf numFmtId="0" fontId="5" fillId="10" borderId="16" xfId="0" applyFont="1" applyFill="1" applyBorder="1" applyAlignment="1">
      <alignment horizontal="center"/>
    </xf>
    <xf numFmtId="0" fontId="5" fillId="10" borderId="21" xfId="0" applyFont="1" applyFill="1" applyBorder="1" applyAlignment="1">
      <alignment horizontal="center"/>
    </xf>
    <xf numFmtId="0" fontId="5" fillId="10" borderId="2" xfId="0" applyFont="1" applyFill="1" applyBorder="1" applyAlignment="1">
      <alignment horizontal="center"/>
    </xf>
    <xf numFmtId="0" fontId="8" fillId="3" borderId="47" xfId="0" applyFont="1" applyFill="1" applyBorder="1" applyAlignment="1">
      <alignment horizontal="center" vertical="center" wrapText="1"/>
    </xf>
    <xf numFmtId="0" fontId="8" fillId="3" borderId="36" xfId="0" applyFont="1" applyFill="1" applyBorder="1" applyAlignment="1">
      <alignment horizontal="center" vertical="center"/>
    </xf>
    <xf numFmtId="0" fontId="8" fillId="10" borderId="49" xfId="0" applyFont="1" applyFill="1" applyBorder="1" applyAlignment="1">
      <alignment horizontal="center"/>
    </xf>
    <xf numFmtId="0" fontId="5" fillId="10" borderId="68" xfId="0" applyFont="1" applyFill="1" applyBorder="1" applyAlignment="1">
      <alignment horizontal="center"/>
    </xf>
    <xf numFmtId="0" fontId="8" fillId="10" borderId="58" xfId="0" applyFont="1" applyFill="1" applyBorder="1" applyAlignment="1">
      <alignment horizontal="center"/>
    </xf>
    <xf numFmtId="164" fontId="15" fillId="3" borderId="30" xfId="0" applyNumberFormat="1" applyFont="1" applyFill="1" applyBorder="1" applyAlignment="1">
      <alignment horizontal="center" vertical="center"/>
    </xf>
    <xf numFmtId="164" fontId="15" fillId="3" borderId="31" xfId="0" applyNumberFormat="1" applyFont="1" applyFill="1" applyBorder="1" applyAlignment="1">
      <alignment horizontal="center" vertical="center"/>
    </xf>
    <xf numFmtId="164" fontId="15" fillId="3" borderId="32" xfId="0" applyNumberFormat="1" applyFont="1" applyFill="1" applyBorder="1" applyAlignment="1">
      <alignment horizontal="center" vertical="center"/>
    </xf>
    <xf numFmtId="164" fontId="34" fillId="2" borderId="11" xfId="0" applyNumberFormat="1" applyFont="1" applyFill="1" applyBorder="1" applyAlignment="1">
      <alignment horizontal="center" vertical="center"/>
    </xf>
    <xf numFmtId="164" fontId="34" fillId="2" borderId="7" xfId="0" applyNumberFormat="1" applyFont="1" applyFill="1" applyBorder="1" applyAlignment="1">
      <alignment horizontal="center" vertical="center"/>
    </xf>
    <xf numFmtId="164" fontId="34" fillId="2" borderId="8" xfId="0" applyNumberFormat="1" applyFont="1" applyFill="1" applyBorder="1" applyAlignment="1">
      <alignment horizontal="center" vertical="center"/>
    </xf>
    <xf numFmtId="0" fontId="8" fillId="3" borderId="19"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3" xfId="0" applyFont="1" applyFill="1" applyBorder="1" applyAlignment="1">
      <alignment horizontal="center" vertical="center" wrapText="1"/>
    </xf>
    <xf numFmtId="49" fontId="13" fillId="9" borderId="3" xfId="0" applyNumberFormat="1" applyFont="1" applyFill="1" applyBorder="1" applyAlignment="1" applyProtection="1">
      <alignment horizontal="left" vertical="center" wrapText="1"/>
      <protection locked="0"/>
    </xf>
    <xf numFmtId="49" fontId="13" fillId="9" borderId="14" xfId="0" applyNumberFormat="1" applyFont="1" applyFill="1" applyBorder="1" applyAlignment="1" applyProtection="1">
      <alignment horizontal="left" vertical="center" wrapText="1"/>
      <protection locked="0"/>
    </xf>
    <xf numFmtId="0" fontId="5" fillId="9" borderId="17" xfId="11" applyFill="1" applyBorder="1" applyAlignment="1" applyProtection="1">
      <alignment horizontal="left" vertical="center"/>
      <protection locked="0"/>
    </xf>
    <xf numFmtId="0" fontId="5" fillId="9" borderId="58" xfId="11" applyFill="1" applyBorder="1" applyAlignment="1" applyProtection="1">
      <alignment horizontal="left" vertical="center"/>
      <protection locked="0"/>
    </xf>
    <xf numFmtId="0" fontId="5" fillId="9" borderId="13" xfId="11" applyFill="1" applyBorder="1" applyAlignment="1" applyProtection="1">
      <alignment horizontal="left" vertical="center"/>
      <protection locked="0"/>
    </xf>
    <xf numFmtId="0" fontId="8" fillId="10" borderId="45" xfId="13" applyFont="1" applyFill="1" applyBorder="1" applyAlignment="1">
      <alignment horizontal="left" vertical="center" wrapText="1"/>
    </xf>
    <xf numFmtId="0" fontId="8" fillId="10" borderId="54" xfId="13" applyFont="1" applyFill="1" applyBorder="1" applyAlignment="1">
      <alignment horizontal="left" vertical="center" wrapText="1"/>
    </xf>
    <xf numFmtId="0" fontId="8" fillId="10" borderId="67" xfId="13" applyFont="1" applyFill="1" applyBorder="1" applyAlignment="1">
      <alignment horizontal="left" vertical="center" wrapText="1"/>
    </xf>
    <xf numFmtId="0" fontId="5" fillId="9" borderId="1" xfId="11" applyFill="1" applyBorder="1" applyAlignment="1" applyProtection="1">
      <alignment horizontal="left" vertical="center"/>
      <protection locked="0"/>
    </xf>
    <xf numFmtId="0" fontId="5" fillId="9" borderId="3" xfId="11" applyFill="1" applyBorder="1" applyAlignment="1" applyProtection="1">
      <alignment horizontal="left" vertical="center"/>
      <protection locked="0"/>
    </xf>
    <xf numFmtId="0" fontId="5" fillId="9" borderId="42" xfId="11" applyFill="1" applyBorder="1" applyAlignment="1" applyProtection="1">
      <alignment horizontal="left" vertical="center"/>
      <protection locked="0"/>
    </xf>
    <xf numFmtId="0" fontId="5" fillId="9" borderId="25" xfId="11" applyFill="1" applyBorder="1" applyAlignment="1" applyProtection="1">
      <alignment horizontal="left" vertical="center"/>
      <protection locked="0"/>
    </xf>
    <xf numFmtId="0" fontId="5" fillId="9" borderId="26" xfId="11" applyFill="1" applyBorder="1" applyAlignment="1" applyProtection="1">
      <alignment horizontal="left" vertical="center"/>
      <protection locked="0"/>
    </xf>
    <xf numFmtId="0" fontId="8" fillId="8" borderId="38" xfId="0" applyFont="1" applyFill="1" applyBorder="1" applyAlignment="1">
      <alignment horizontal="center" vertical="center"/>
    </xf>
    <xf numFmtId="0" fontId="8" fillId="8" borderId="39" xfId="0" applyFont="1" applyFill="1" applyBorder="1" applyAlignment="1">
      <alignment horizontal="center" vertical="center"/>
    </xf>
    <xf numFmtId="0" fontId="8" fillId="8" borderId="40" xfId="0" applyFont="1" applyFill="1" applyBorder="1" applyAlignment="1">
      <alignment horizontal="center" vertical="center"/>
    </xf>
    <xf numFmtId="0" fontId="8" fillId="10" borderId="31" xfId="0" applyFont="1" applyFill="1" applyBorder="1" applyAlignment="1">
      <alignment horizontal="center" vertical="center"/>
    </xf>
    <xf numFmtId="0" fontId="8" fillId="10" borderId="53" xfId="0" applyFont="1" applyFill="1" applyBorder="1" applyAlignment="1">
      <alignment horizontal="center" vertical="center"/>
    </xf>
    <xf numFmtId="0" fontId="8" fillId="12" borderId="38" xfId="11" applyFont="1" applyFill="1" applyBorder="1" applyAlignment="1">
      <alignment horizontal="center" vertical="center" wrapText="1"/>
    </xf>
    <xf numFmtId="0" fontId="8" fillId="12" borderId="39" xfId="11" applyFont="1" applyFill="1" applyBorder="1" applyAlignment="1">
      <alignment horizontal="center" vertical="center" wrapText="1"/>
    </xf>
    <xf numFmtId="0" fontId="15" fillId="10" borderId="38" xfId="11" applyFont="1" applyFill="1" applyBorder="1" applyAlignment="1">
      <alignment horizontal="center" vertical="center" wrapText="1"/>
    </xf>
    <xf numFmtId="0" fontId="15" fillId="10" borderId="39" xfId="11" applyFont="1" applyFill="1" applyBorder="1" applyAlignment="1">
      <alignment horizontal="center" vertical="center" wrapText="1"/>
    </xf>
    <xf numFmtId="0" fontId="15" fillId="10" borderId="76" xfId="11" applyFont="1" applyFill="1" applyBorder="1" applyAlignment="1">
      <alignment horizontal="center" vertical="center" wrapText="1"/>
    </xf>
    <xf numFmtId="0" fontId="5" fillId="9" borderId="74" xfId="11" applyFill="1" applyBorder="1" applyAlignment="1" applyProtection="1">
      <alignment horizontal="left" vertical="center"/>
      <protection locked="0"/>
    </xf>
    <xf numFmtId="0" fontId="5" fillId="9" borderId="68" xfId="11" applyFill="1" applyBorder="1" applyAlignment="1" applyProtection="1">
      <alignment horizontal="left" vertical="center"/>
      <protection locked="0"/>
    </xf>
    <xf numFmtId="0" fontId="5" fillId="9" borderId="75" xfId="11" applyFill="1" applyBorder="1" applyAlignment="1" applyProtection="1">
      <alignment horizontal="left" vertical="center"/>
      <protection locked="0"/>
    </xf>
    <xf numFmtId="0" fontId="5" fillId="9" borderId="57" xfId="11" applyFill="1" applyBorder="1" applyAlignment="1" applyProtection="1">
      <alignment horizontal="left" vertical="center"/>
      <protection locked="0"/>
    </xf>
    <xf numFmtId="0" fontId="5" fillId="9" borderId="54" xfId="11" applyFill="1" applyBorder="1" applyAlignment="1" applyProtection="1">
      <alignment horizontal="left" vertical="center"/>
      <protection locked="0"/>
    </xf>
    <xf numFmtId="0" fontId="5" fillId="9" borderId="67" xfId="11" applyFill="1" applyBorder="1" applyAlignment="1" applyProtection="1">
      <alignment horizontal="left" vertical="center"/>
      <protection locked="0"/>
    </xf>
    <xf numFmtId="0" fontId="5" fillId="9" borderId="34" xfId="11" applyFill="1" applyBorder="1" applyAlignment="1" applyProtection="1">
      <alignment horizontal="left" vertical="center"/>
      <protection locked="0"/>
    </xf>
    <xf numFmtId="0" fontId="5" fillId="9" borderId="29" xfId="11" applyFill="1" applyBorder="1" applyAlignment="1" applyProtection="1">
      <alignment horizontal="left" vertical="center"/>
      <protection locked="0"/>
    </xf>
    <xf numFmtId="0" fontId="15" fillId="10" borderId="46" xfId="11" applyFont="1" applyFill="1" applyBorder="1" applyAlignment="1">
      <alignment horizontal="center" vertical="center" wrapText="1"/>
    </xf>
    <xf numFmtId="0" fontId="5" fillId="9" borderId="45" xfId="11" applyFill="1" applyBorder="1" applyAlignment="1" applyProtection="1">
      <alignment horizontal="left" vertical="center"/>
      <protection locked="0"/>
    </xf>
    <xf numFmtId="0" fontId="5" fillId="9" borderId="48" xfId="11" applyFill="1" applyBorder="1" applyAlignment="1" applyProtection="1">
      <alignment horizontal="left" vertical="center"/>
      <protection locked="0"/>
    </xf>
    <xf numFmtId="0" fontId="15" fillId="5" borderId="30" xfId="0" applyFont="1" applyFill="1" applyBorder="1" applyAlignment="1">
      <alignment horizontal="center" vertical="center"/>
    </xf>
    <xf numFmtId="0" fontId="15" fillId="5" borderId="31" xfId="0" applyFont="1" applyFill="1" applyBorder="1" applyAlignment="1">
      <alignment horizontal="center" vertical="center"/>
    </xf>
    <xf numFmtId="0" fontId="15" fillId="5" borderId="32" xfId="0" applyFont="1" applyFill="1" applyBorder="1" applyAlignment="1">
      <alignment horizontal="center" vertical="center"/>
    </xf>
    <xf numFmtId="0" fontId="34" fillId="5" borderId="11" xfId="0" applyFont="1" applyFill="1" applyBorder="1" applyAlignment="1">
      <alignment horizontal="center" vertical="center"/>
    </xf>
    <xf numFmtId="0" fontId="34" fillId="5" borderId="7" xfId="0" applyFont="1" applyFill="1" applyBorder="1" applyAlignment="1">
      <alignment horizontal="center" vertical="center"/>
    </xf>
    <xf numFmtId="0" fontId="34" fillId="5" borderId="8" xfId="0" applyFont="1" applyFill="1" applyBorder="1" applyAlignment="1">
      <alignment horizontal="center" vertical="center"/>
    </xf>
    <xf numFmtId="0" fontId="15" fillId="10" borderId="59" xfId="11" applyFont="1" applyFill="1" applyBorder="1" applyAlignment="1">
      <alignment horizontal="center" vertical="center" wrapText="1"/>
    </xf>
    <xf numFmtId="0" fontId="15" fillId="10" borderId="60" xfId="11" applyFont="1" applyFill="1" applyBorder="1" applyAlignment="1">
      <alignment horizontal="center" vertical="center" wrapText="1"/>
    </xf>
    <xf numFmtId="0" fontId="5" fillId="10" borderId="29" xfId="0" applyFont="1" applyFill="1" applyBorder="1" applyAlignment="1">
      <alignment horizontal="center" vertical="center"/>
    </xf>
    <xf numFmtId="0" fontId="5" fillId="10" borderId="33" xfId="0" applyFont="1" applyFill="1" applyBorder="1" applyAlignment="1">
      <alignment horizontal="center" vertical="center"/>
    </xf>
    <xf numFmtId="0" fontId="8" fillId="9" borderId="45" xfId="0" applyFont="1" applyFill="1" applyBorder="1" applyAlignment="1" applyProtection="1">
      <alignment horizontal="center" vertical="center"/>
      <protection locked="0"/>
    </xf>
    <xf numFmtId="0" fontId="8" fillId="9" borderId="63" xfId="0" applyFont="1" applyFill="1" applyBorder="1" applyAlignment="1" applyProtection="1">
      <alignment horizontal="center" vertical="center"/>
      <protection locked="0"/>
    </xf>
    <xf numFmtId="0" fontId="5" fillId="10" borderId="48" xfId="13" applyFont="1" applyFill="1" applyBorder="1" applyAlignment="1">
      <alignment horizontal="center" vertical="center" wrapText="1"/>
    </xf>
  </cellXfs>
  <cellStyles count="15">
    <cellStyle name="Currency" xfId="1" builtinId="4"/>
    <cellStyle name="Currency 2" xfId="5" xr:uid="{00000000-0005-0000-0000-000001000000}"/>
    <cellStyle name="Hyperlink" xfId="2" builtinId="8"/>
    <cellStyle name="Hyperlink 2" xfId="7" xr:uid="{00000000-0005-0000-0000-000003000000}"/>
    <cellStyle name="Normal" xfId="0" builtinId="0"/>
    <cellStyle name="Normal 10" xfId="11" xr:uid="{00000000-0005-0000-0000-000005000000}"/>
    <cellStyle name="Normal 2" xfId="4" xr:uid="{00000000-0005-0000-0000-000006000000}"/>
    <cellStyle name="Normal 2 2" xfId="12" xr:uid="{00000000-0005-0000-0000-000007000000}"/>
    <cellStyle name="Normal 3" xfId="8" xr:uid="{00000000-0005-0000-0000-000008000000}"/>
    <cellStyle name="Normal 4" xfId="9" xr:uid="{00000000-0005-0000-0000-000009000000}"/>
    <cellStyle name="Normal 5" xfId="10" xr:uid="{00000000-0005-0000-0000-00000A000000}"/>
    <cellStyle name="Normal 6" xfId="13" xr:uid="{00000000-0005-0000-0000-00000B000000}"/>
    <cellStyle name="Normal 7" xfId="14" xr:uid="{00000000-0005-0000-0000-00000C000000}"/>
    <cellStyle name="Percent" xfId="3" builtinId="5"/>
    <cellStyle name="Style 1" xfId="6" xr:uid="{00000000-0005-0000-0000-00000E000000}"/>
  </cellStyles>
  <dxfs count="0"/>
  <tableStyles count="0" defaultTableStyle="TableStyleMedium9" defaultPivotStyle="PivotStyleLight16"/>
  <colors>
    <mruColors>
      <color rgb="FFBABF33"/>
      <color rgb="FFE14B7D"/>
      <color rgb="FFDC3069"/>
      <color rgb="FFBB1F53"/>
      <color rgb="FFB9C8D3"/>
      <color rgb="FF00607F"/>
      <color rgb="FFFFC843"/>
      <color rgb="FFFF7C80"/>
      <color rgb="FFFF5050"/>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3</xdr:row>
          <xdr:rowOff>76200</xdr:rowOff>
        </xdr:from>
        <xdr:to>
          <xdr:col>1</xdr:col>
          <xdr:colOff>274320</xdr:colOff>
          <xdr:row>4</xdr:row>
          <xdr:rowOff>0</xdr:rowOff>
        </xdr:to>
        <xdr:sp macro="" textlink="">
          <xdr:nvSpPr>
            <xdr:cNvPr id="64662" name="CheckBox19" hidden="1">
              <a:extLst>
                <a:ext uri="{63B3BB69-23CF-44E3-9099-C40C66FF867C}">
                  <a14:compatExt spid="_x0000_s64662"/>
                </a:ext>
                <a:ext uri="{FF2B5EF4-FFF2-40B4-BE49-F238E27FC236}">
                  <a16:creationId xmlns:a16="http://schemas.microsoft.com/office/drawing/2014/main" id="{00000000-0008-0000-0000-000096FC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1796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xdr:row>
          <xdr:rowOff>76200</xdr:rowOff>
        </xdr:from>
        <xdr:to>
          <xdr:col>1</xdr:col>
          <xdr:colOff>274320</xdr:colOff>
          <xdr:row>5</xdr:row>
          <xdr:rowOff>0</xdr:rowOff>
        </xdr:to>
        <xdr:sp macro="" textlink="">
          <xdr:nvSpPr>
            <xdr:cNvPr id="64664" name="CheckBox21" hidden="1">
              <a:extLst>
                <a:ext uri="{63B3BB69-23CF-44E3-9099-C40C66FF867C}">
                  <a14:compatExt spid="_x0000_s64664"/>
                </a:ext>
                <a:ext uri="{FF2B5EF4-FFF2-40B4-BE49-F238E27FC236}">
                  <a16:creationId xmlns:a16="http://schemas.microsoft.com/office/drawing/2014/main" id="{00000000-0008-0000-0000-000098FC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1796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76200</xdr:rowOff>
        </xdr:from>
        <xdr:to>
          <xdr:col>1</xdr:col>
          <xdr:colOff>274320</xdr:colOff>
          <xdr:row>6</xdr:row>
          <xdr:rowOff>0</xdr:rowOff>
        </xdr:to>
        <xdr:sp macro="" textlink="">
          <xdr:nvSpPr>
            <xdr:cNvPr id="64665" name="CheckBox22" hidden="1">
              <a:extLst>
                <a:ext uri="{63B3BB69-23CF-44E3-9099-C40C66FF867C}">
                  <a14:compatExt spid="_x0000_s64665"/>
                </a:ext>
                <a:ext uri="{FF2B5EF4-FFF2-40B4-BE49-F238E27FC236}">
                  <a16:creationId xmlns:a16="http://schemas.microsoft.com/office/drawing/2014/main" id="{00000000-0008-0000-0000-000099FC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1796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76200</xdr:rowOff>
        </xdr:from>
        <xdr:to>
          <xdr:col>1</xdr:col>
          <xdr:colOff>274320</xdr:colOff>
          <xdr:row>7</xdr:row>
          <xdr:rowOff>0</xdr:rowOff>
        </xdr:to>
        <xdr:sp macro="" textlink="">
          <xdr:nvSpPr>
            <xdr:cNvPr id="64666" name="CheckBox23" hidden="1">
              <a:extLst>
                <a:ext uri="{63B3BB69-23CF-44E3-9099-C40C66FF867C}">
                  <a14:compatExt spid="_x0000_s64666"/>
                </a:ext>
                <a:ext uri="{FF2B5EF4-FFF2-40B4-BE49-F238E27FC236}">
                  <a16:creationId xmlns:a16="http://schemas.microsoft.com/office/drawing/2014/main" id="{00000000-0008-0000-0000-00009AFC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1796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xdr:row>
          <xdr:rowOff>60960</xdr:rowOff>
        </xdr:from>
        <xdr:to>
          <xdr:col>1</xdr:col>
          <xdr:colOff>266700</xdr:colOff>
          <xdr:row>7</xdr:row>
          <xdr:rowOff>198120</xdr:rowOff>
        </xdr:to>
        <xdr:sp macro="" textlink="">
          <xdr:nvSpPr>
            <xdr:cNvPr id="64667" name="CheckBox25" hidden="1">
              <a:extLst>
                <a:ext uri="{63B3BB69-23CF-44E3-9099-C40C66FF867C}">
                  <a14:compatExt spid="_x0000_s64667"/>
                </a:ext>
                <a:ext uri="{FF2B5EF4-FFF2-40B4-BE49-F238E27FC236}">
                  <a16:creationId xmlns:a16="http://schemas.microsoft.com/office/drawing/2014/main" id="{00000000-0008-0000-0000-00009BFC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1796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xdr:row>
          <xdr:rowOff>60960</xdr:rowOff>
        </xdr:from>
        <xdr:to>
          <xdr:col>1</xdr:col>
          <xdr:colOff>266700</xdr:colOff>
          <xdr:row>8</xdr:row>
          <xdr:rowOff>198120</xdr:rowOff>
        </xdr:to>
        <xdr:sp macro="" textlink="">
          <xdr:nvSpPr>
            <xdr:cNvPr id="64673" name="CheckBox26" hidden="1">
              <a:extLst>
                <a:ext uri="{63B3BB69-23CF-44E3-9099-C40C66FF867C}">
                  <a14:compatExt spid="_x0000_s64673"/>
                </a:ext>
                <a:ext uri="{FF2B5EF4-FFF2-40B4-BE49-F238E27FC236}">
                  <a16:creationId xmlns:a16="http://schemas.microsoft.com/office/drawing/2014/main" id="{00000000-0008-0000-0000-0000A1FC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1796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xdr:row>
          <xdr:rowOff>60960</xdr:rowOff>
        </xdr:from>
        <xdr:to>
          <xdr:col>1</xdr:col>
          <xdr:colOff>266700</xdr:colOff>
          <xdr:row>9</xdr:row>
          <xdr:rowOff>198120</xdr:rowOff>
        </xdr:to>
        <xdr:sp macro="" textlink="">
          <xdr:nvSpPr>
            <xdr:cNvPr id="64676" name="CheckBox1" hidden="1">
              <a:extLst>
                <a:ext uri="{63B3BB69-23CF-44E3-9099-C40C66FF867C}">
                  <a14:compatExt spid="_x0000_s64676"/>
                </a:ext>
                <a:ext uri="{FF2B5EF4-FFF2-40B4-BE49-F238E27FC236}">
                  <a16:creationId xmlns:a16="http://schemas.microsoft.com/office/drawing/2014/main" id="{00000000-0008-0000-0000-0000A4FC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17961" dir="2700000" algn="ctr" rotWithShape="0">
                      <a:srgbClr val="000000"/>
                    </a:outerShdw>
                  </a:effectLst>
                </a14:hiddenEffects>
              </a:ext>
              <a:ext uri="{53640926-AAD7-44D8-BBD7-CCE9431645EC}">
                <a14:shadowObscured val="1"/>
              </a:ext>
            </a:extLst>
          </xdr:spPr>
        </xdr:sp>
        <xdr:clientData/>
      </xdr:twoCellAnchor>
    </mc:Choice>
    <mc:Fallback/>
  </mc:AlternateContent>
  <xdr:twoCellAnchor>
    <xdr:from>
      <xdr:col>4</xdr:col>
      <xdr:colOff>1362076</xdr:colOff>
      <xdr:row>12</xdr:row>
      <xdr:rowOff>138393</xdr:rowOff>
    </xdr:from>
    <xdr:to>
      <xdr:col>5</xdr:col>
      <xdr:colOff>3448707</xdr:colOff>
      <xdr:row>19</xdr:row>
      <xdr:rowOff>238125</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4613714" y="3411927"/>
          <a:ext cx="4944131" cy="1928095"/>
        </a:xfrm>
        <a:prstGeom prst="rect">
          <a:avLst/>
        </a:prstGeom>
        <a:solidFill>
          <a:srgbClr val="00607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400" b="1">
              <a:solidFill>
                <a:srgbClr val="B9C8D3"/>
              </a:solidFill>
              <a:latin typeface="+mn-lt"/>
              <a:ea typeface="+mn-ea"/>
              <a:cs typeface="+mn-cs"/>
            </a:rPr>
            <a:t>INSTRUCTIONS</a:t>
          </a:r>
          <a:endParaRPr lang="en-US" sz="1400">
            <a:solidFill>
              <a:srgbClr val="B9C8D3"/>
            </a:solidFill>
          </a:endParaRPr>
        </a:p>
        <a:p>
          <a:endParaRPr lang="en-US" sz="1100" b="1">
            <a:solidFill>
              <a:srgbClr val="B9C8D3"/>
            </a:solidFill>
            <a:latin typeface="+mn-lt"/>
            <a:ea typeface="+mn-ea"/>
            <a:cs typeface="+mn-cs"/>
          </a:endParaRPr>
        </a:p>
        <a:p>
          <a:r>
            <a:rPr lang="en-US" sz="1100" b="1">
              <a:solidFill>
                <a:srgbClr val="B9C8D3"/>
              </a:solidFill>
              <a:latin typeface="+mn-lt"/>
              <a:ea typeface="+mn-ea"/>
              <a:cs typeface="+mn-cs"/>
            </a:rPr>
            <a:t>Complete all yellow</a:t>
          </a:r>
          <a:r>
            <a:rPr lang="en-US" sz="1100" b="1" baseline="0">
              <a:solidFill>
                <a:srgbClr val="B9C8D3"/>
              </a:solidFill>
              <a:latin typeface="+mn-lt"/>
              <a:ea typeface="+mn-ea"/>
              <a:cs typeface="+mn-cs"/>
            </a:rPr>
            <a:t> fields.  Data will autopopulate other sheets in Excel Workbook.</a:t>
          </a:r>
        </a:p>
        <a:p>
          <a:r>
            <a:rPr lang="en-US" sz="1100" b="1" baseline="0">
              <a:solidFill>
                <a:srgbClr val="B9C8D3"/>
              </a:solidFill>
              <a:latin typeface="+mn-lt"/>
              <a:ea typeface="+mn-ea"/>
              <a:cs typeface="+mn-cs"/>
            </a:rPr>
            <a:t> - Gold fields represent data that must be entered.</a:t>
          </a:r>
        </a:p>
        <a:p>
          <a:r>
            <a:rPr lang="en-US" sz="1100" b="1" baseline="0">
              <a:solidFill>
                <a:srgbClr val="B9C8D3"/>
              </a:solidFill>
              <a:latin typeface="+mn-lt"/>
              <a:ea typeface="+mn-ea"/>
              <a:cs typeface="+mn-cs"/>
            </a:rPr>
            <a:t> - Gray fields represent fields that are calculations or are autofilled</a:t>
          </a:r>
        </a:p>
        <a:p>
          <a:r>
            <a:rPr lang="en-US" sz="1100" b="1" baseline="0">
              <a:solidFill>
                <a:srgbClr val="B9C8D3"/>
              </a:solidFill>
              <a:latin typeface="+mn-lt"/>
              <a:ea typeface="+mn-ea"/>
              <a:cs typeface="+mn-cs"/>
            </a:rPr>
            <a:t> - Green fields represent totals that are transferred to the Cost Summary Roll-Up</a:t>
          </a:r>
        </a:p>
        <a:p>
          <a:endParaRPr lang="en-US" sz="1100" b="1" baseline="0">
            <a:solidFill>
              <a:srgbClr val="B9C8D3"/>
            </a:solidFill>
            <a:latin typeface="+mn-lt"/>
            <a:ea typeface="+mn-ea"/>
            <a:cs typeface="+mn-cs"/>
          </a:endParaRPr>
        </a:p>
        <a:p>
          <a:r>
            <a:rPr lang="en-US" sz="1100" b="1" baseline="0">
              <a:solidFill>
                <a:srgbClr val="B9C8D3"/>
              </a:solidFill>
              <a:latin typeface="+mn-lt"/>
              <a:ea typeface="+mn-ea"/>
              <a:cs typeface="+mn-cs"/>
            </a:rPr>
            <a:t>If pages do not print correctly, select “View” and “Page Break Preview” and adjust manually.</a:t>
          </a:r>
        </a:p>
      </xdr:txBody>
    </xdr:sp>
    <xdr:clientData/>
  </xdr:twoCellAnchor>
  <xdr:twoCellAnchor>
    <xdr:from>
      <xdr:col>1</xdr:col>
      <xdr:colOff>32845</xdr:colOff>
      <xdr:row>12</xdr:row>
      <xdr:rowOff>119344</xdr:rowOff>
    </xdr:from>
    <xdr:to>
      <xdr:col>4</xdr:col>
      <xdr:colOff>1304925</xdr:colOff>
      <xdr:row>19</xdr:row>
      <xdr:rowOff>228601</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218966" y="3392878"/>
          <a:ext cx="4337597" cy="1937620"/>
        </a:xfrm>
        <a:prstGeom prst="rect">
          <a:avLst/>
        </a:prstGeom>
        <a:solidFill>
          <a:srgbClr val="00607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400" b="1">
              <a:solidFill>
                <a:srgbClr val="B9C8D3"/>
              </a:solidFill>
              <a:latin typeface="+mn-lt"/>
              <a:ea typeface="+mn-ea"/>
              <a:cs typeface="+mn-cs"/>
            </a:rPr>
            <a:t>ATTENTION</a:t>
          </a:r>
          <a:endParaRPr lang="en-US" sz="1400">
            <a:solidFill>
              <a:srgbClr val="B9C8D3"/>
            </a:solidFill>
          </a:endParaRPr>
        </a:p>
        <a:p>
          <a:r>
            <a:rPr lang="en-US" sz="1100" b="1">
              <a:solidFill>
                <a:srgbClr val="B9C8D3"/>
              </a:solidFill>
              <a:latin typeface="+mn-lt"/>
              <a:ea typeface="+mn-ea"/>
              <a:cs typeface="+mn-cs"/>
            </a:rPr>
            <a:t>All </a:t>
          </a:r>
          <a:r>
            <a:rPr lang="en-US" sz="1100" b="1" baseline="0">
              <a:solidFill>
                <a:srgbClr val="B9C8D3"/>
              </a:solidFill>
              <a:latin typeface="+mn-lt"/>
              <a:ea typeface="+mn-ea"/>
              <a:cs typeface="+mn-cs"/>
            </a:rPr>
            <a:t>Project Worksheets must be entered directly into NDOTs ER Portal by an authorized representative of the Local Public Authority.</a:t>
          </a:r>
        </a:p>
        <a:p>
          <a:endParaRPr lang="en-US" sz="1100" b="1" baseline="0">
            <a:solidFill>
              <a:srgbClr val="B9C8D3"/>
            </a:solidFill>
            <a:latin typeface="+mn-lt"/>
            <a:ea typeface="+mn-ea"/>
            <a:cs typeface="+mn-cs"/>
          </a:endParaRPr>
        </a:p>
        <a:p>
          <a:r>
            <a:rPr lang="en-US" sz="1100" b="1" baseline="0">
              <a:solidFill>
                <a:srgbClr val="B9C8D3"/>
              </a:solidFill>
              <a:latin typeface="+mn-lt"/>
              <a:ea typeface="+mn-ea"/>
              <a:cs typeface="+mn-cs"/>
            </a:rPr>
            <a:t>This form is unprotected to allow modifications based on amount of data and applicant policies.  Please use caution when adding/deleting rows to ensure formulas are maintained and copied correctly.  If you do not feel comfortable modifying the spreadsheet, please contact your immediate supervisor.</a:t>
          </a:r>
        </a:p>
      </xdr:txBody>
    </xdr:sp>
    <xdr:clientData/>
  </xdr:twoCellAnchor>
  <mc:AlternateContent xmlns:mc="http://schemas.openxmlformats.org/markup-compatibility/2006">
    <mc:Choice xmlns:a14="http://schemas.microsoft.com/office/drawing/2010/main" Requires="a14">
      <xdr:twoCellAnchor editAs="oneCell">
        <xdr:from>
          <xdr:col>1</xdr:col>
          <xdr:colOff>30480</xdr:colOff>
          <xdr:row>10</xdr:row>
          <xdr:rowOff>60960</xdr:rowOff>
        </xdr:from>
        <xdr:to>
          <xdr:col>1</xdr:col>
          <xdr:colOff>266700</xdr:colOff>
          <xdr:row>10</xdr:row>
          <xdr:rowOff>198120</xdr:rowOff>
        </xdr:to>
        <xdr:sp macro="" textlink="">
          <xdr:nvSpPr>
            <xdr:cNvPr id="64678" name="CheckBox3" hidden="1">
              <a:extLst>
                <a:ext uri="{63B3BB69-23CF-44E3-9099-C40C66FF867C}">
                  <a14:compatExt spid="_x0000_s64678"/>
                </a:ext>
                <a:ext uri="{FF2B5EF4-FFF2-40B4-BE49-F238E27FC236}">
                  <a16:creationId xmlns:a16="http://schemas.microsoft.com/office/drawing/2014/main" id="{00000000-0008-0000-0000-0000A6FC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1796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11</xdr:row>
          <xdr:rowOff>60960</xdr:rowOff>
        </xdr:from>
        <xdr:to>
          <xdr:col>1</xdr:col>
          <xdr:colOff>266700</xdr:colOff>
          <xdr:row>11</xdr:row>
          <xdr:rowOff>198120</xdr:rowOff>
        </xdr:to>
        <xdr:sp macro="" textlink="">
          <xdr:nvSpPr>
            <xdr:cNvPr id="64681" name="CheckBox2" hidden="1">
              <a:extLst>
                <a:ext uri="{63B3BB69-23CF-44E3-9099-C40C66FF867C}">
                  <a14:compatExt spid="_x0000_s64681"/>
                </a:ext>
                <a:ext uri="{FF2B5EF4-FFF2-40B4-BE49-F238E27FC236}">
                  <a16:creationId xmlns:a16="http://schemas.microsoft.com/office/drawing/2014/main" id="{00000000-0008-0000-0000-0000A9FC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17961" dir="2700000" algn="ctr" rotWithShape="0">
                      <a:srgbClr val="000000"/>
                    </a:outerShdw>
                  </a:effectLst>
                </a14:hiddenEffects>
              </a:ext>
              <a:ext uri="{53640926-AAD7-44D8-BBD7-CCE9431645EC}">
                <a14:shadowObscured val="1"/>
              </a:ext>
            </a:extLst>
          </xdr:spPr>
        </xdr:sp>
        <xdr:clientData/>
      </xdr:twoCellAnchor>
    </mc:Choice>
    <mc:Fallback/>
  </mc:AlternateContent>
  <xdr:twoCellAnchor editAs="oneCell">
    <xdr:from>
      <xdr:col>6</xdr:col>
      <xdr:colOff>390525</xdr:colOff>
      <xdr:row>2</xdr:row>
      <xdr:rowOff>438150</xdr:rowOff>
    </xdr:from>
    <xdr:to>
      <xdr:col>11</xdr:col>
      <xdr:colOff>512445</xdr:colOff>
      <xdr:row>7</xdr:row>
      <xdr:rowOff>137795</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2200" y="609600"/>
          <a:ext cx="3169920" cy="1261745"/>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123825</xdr:colOff>
      <xdr:row>1</xdr:row>
      <xdr:rowOff>161925</xdr:rowOff>
    </xdr:from>
    <xdr:to>
      <xdr:col>16</xdr:col>
      <xdr:colOff>523875</xdr:colOff>
      <xdr:row>24</xdr:row>
      <xdr:rowOff>123825</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7467600" y="323850"/>
          <a:ext cx="3448050" cy="4162425"/>
        </a:xfrm>
        <a:prstGeom prst="rect">
          <a:avLst/>
        </a:prstGeom>
        <a:solidFill>
          <a:srgbClr val="00607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solidFill>
                <a:srgbClr val="B9C8D3"/>
              </a:solidFill>
              <a:effectLst/>
              <a:latin typeface="Arial" panose="020B0604020202020204" pitchFamily="34" charset="0"/>
              <a:ea typeface="+mn-ea"/>
              <a:cs typeface="Arial" panose="020B0604020202020204" pitchFamily="34" charset="0"/>
            </a:rPr>
            <a:t>Instructions:</a:t>
          </a:r>
          <a:endParaRPr lang="en-US">
            <a:solidFill>
              <a:srgbClr val="B9C8D3"/>
            </a:solidFill>
            <a:effectLst/>
            <a:latin typeface="Arial" panose="020B0604020202020204" pitchFamily="34" charset="0"/>
            <a:cs typeface="Arial" panose="020B0604020202020204" pitchFamily="34" charset="0"/>
          </a:endParaRPr>
        </a:p>
        <a:p>
          <a:endParaRPr lang="en-US" sz="1100" b="1">
            <a:solidFill>
              <a:srgbClr val="B9C8D3"/>
            </a:solidFill>
            <a:latin typeface="Arial" panose="020B0604020202020204" pitchFamily="34" charset="0"/>
            <a:ea typeface="+mn-ea"/>
            <a:cs typeface="Arial" panose="020B0604020202020204" pitchFamily="34" charset="0"/>
          </a:endParaRPr>
        </a:p>
        <a:p>
          <a:r>
            <a:rPr lang="en-US" sz="1100" b="1">
              <a:solidFill>
                <a:srgbClr val="B9C8D3"/>
              </a:solidFill>
              <a:effectLst/>
              <a:latin typeface="Arial" panose="020B0604020202020204" pitchFamily="34" charset="0"/>
              <a:ea typeface="+mn-ea"/>
              <a:cs typeface="Arial" panose="020B0604020202020204" pitchFamily="34" charset="0"/>
            </a:rPr>
            <a:t>Direct administative</a:t>
          </a:r>
          <a:r>
            <a:rPr lang="en-US" sz="1100" b="1" baseline="0">
              <a:solidFill>
                <a:srgbClr val="B9C8D3"/>
              </a:solidFill>
              <a:effectLst/>
              <a:latin typeface="Arial" panose="020B0604020202020204" pitchFamily="34" charset="0"/>
              <a:ea typeface="+mn-ea"/>
              <a:cs typeface="Arial" panose="020B0604020202020204" pitchFamily="34" charset="0"/>
            </a:rPr>
            <a:t> costs must be tracked and clearly documented in terms of activities, with focus on reasonable level of effort in the performance of defined task or activity.  Further, the activity must be attributable to the specific PW.</a:t>
          </a:r>
          <a:endParaRPr lang="en-US">
            <a:solidFill>
              <a:srgbClr val="B9C8D3"/>
            </a:solidFill>
            <a:effectLst/>
            <a:latin typeface="Arial" panose="020B0604020202020204" pitchFamily="34" charset="0"/>
            <a:cs typeface="Arial" panose="020B0604020202020204" pitchFamily="34" charset="0"/>
          </a:endParaRPr>
        </a:p>
        <a:p>
          <a:pPr eaLnBrk="1" fontAlgn="auto" latinLnBrk="0" hangingPunct="1"/>
          <a:endParaRPr lang="en-US" sz="1100" b="1">
            <a:solidFill>
              <a:srgbClr val="B9C8D3"/>
            </a:solidFill>
            <a:effectLst/>
            <a:latin typeface="Arial" panose="020B0604020202020204" pitchFamily="34" charset="0"/>
            <a:ea typeface="+mn-ea"/>
            <a:cs typeface="Arial" panose="020B0604020202020204" pitchFamily="34" charset="0"/>
          </a:endParaRPr>
        </a:p>
        <a:p>
          <a:pPr eaLnBrk="1" fontAlgn="auto" latinLnBrk="0" hangingPunct="1"/>
          <a:r>
            <a:rPr lang="en-US" sz="1100" b="1">
              <a:solidFill>
                <a:srgbClr val="B9C8D3"/>
              </a:solidFill>
              <a:effectLst/>
              <a:latin typeface="Arial" panose="020B0604020202020204" pitchFamily="34" charset="0"/>
              <a:ea typeface="+mn-ea"/>
              <a:cs typeface="Arial" panose="020B0604020202020204" pitchFamily="34" charset="0"/>
            </a:rPr>
            <a:t>Select</a:t>
          </a:r>
          <a:r>
            <a:rPr lang="en-US" sz="1100" b="1" baseline="0">
              <a:solidFill>
                <a:srgbClr val="B9C8D3"/>
              </a:solidFill>
              <a:effectLst/>
              <a:latin typeface="Arial" panose="020B0604020202020204" pitchFamily="34" charset="0"/>
              <a:ea typeface="+mn-ea"/>
              <a:cs typeface="Arial" panose="020B0604020202020204" pitchFamily="34" charset="0"/>
            </a:rPr>
            <a:t> the 'WORK STATUS' (Work Complete or Work to be Completed).</a:t>
          </a:r>
          <a:endParaRPr lang="en-US" sz="1100" b="1">
            <a:solidFill>
              <a:srgbClr val="B9C8D3"/>
            </a:solidFill>
            <a:effectLst/>
            <a:latin typeface="Arial" panose="020B0604020202020204" pitchFamily="34" charset="0"/>
            <a:ea typeface="+mn-ea"/>
            <a:cs typeface="Arial" panose="020B0604020202020204" pitchFamily="34" charset="0"/>
          </a:endParaRPr>
        </a:p>
        <a:p>
          <a:pPr eaLnBrk="1" fontAlgn="auto" latinLnBrk="0" hangingPunct="1"/>
          <a:endParaRPr lang="en-US" sz="1100" b="1">
            <a:solidFill>
              <a:srgbClr val="B9C8D3"/>
            </a:solidFill>
            <a:effectLst/>
            <a:latin typeface="Arial" panose="020B0604020202020204" pitchFamily="34" charset="0"/>
            <a:ea typeface="+mn-ea"/>
            <a:cs typeface="Arial" panose="020B0604020202020204" pitchFamily="34" charset="0"/>
          </a:endParaRPr>
        </a:p>
        <a:p>
          <a:pPr eaLnBrk="1" fontAlgn="auto" latinLnBrk="0" hangingPunct="1"/>
          <a:r>
            <a:rPr lang="en-US" sz="1100" b="1">
              <a:solidFill>
                <a:srgbClr val="B9C8D3"/>
              </a:solidFill>
              <a:effectLst/>
              <a:latin typeface="Arial" panose="020B0604020202020204" pitchFamily="34" charset="0"/>
              <a:ea typeface="+mn-ea"/>
              <a:cs typeface="Arial" panose="020B0604020202020204" pitchFamily="34" charset="0"/>
            </a:rPr>
            <a:t>Enter the labor, equipment, and/or material required to document</a:t>
          </a:r>
          <a:r>
            <a:rPr lang="en-US" sz="1100" b="1" baseline="0">
              <a:solidFill>
                <a:srgbClr val="B9C8D3"/>
              </a:solidFill>
              <a:effectLst/>
              <a:latin typeface="Arial" panose="020B0604020202020204" pitchFamily="34" charset="0"/>
              <a:ea typeface="+mn-ea"/>
              <a:cs typeface="Arial" panose="020B0604020202020204" pitchFamily="34" charset="0"/>
            </a:rPr>
            <a:t> the level of effort spent on this specific PW.</a:t>
          </a:r>
          <a:endParaRPr lang="en-US">
            <a:solidFill>
              <a:srgbClr val="B9C8D3"/>
            </a:solidFill>
            <a:effectLst/>
            <a:latin typeface="Arial" panose="020B0604020202020204" pitchFamily="34" charset="0"/>
            <a:cs typeface="Arial" panose="020B0604020202020204" pitchFamily="34" charset="0"/>
          </a:endParaRPr>
        </a:p>
        <a:p>
          <a:endParaRPr lang="en-US" sz="1100" b="1">
            <a:solidFill>
              <a:srgbClr val="B9C8D3"/>
            </a:solidFill>
            <a:latin typeface="Arial" panose="020B0604020202020204" pitchFamily="34" charset="0"/>
            <a:ea typeface="+mn-ea"/>
            <a:cs typeface="Arial" panose="020B0604020202020204" pitchFamily="34" charset="0"/>
          </a:endParaRPr>
        </a:p>
        <a:p>
          <a:r>
            <a:rPr lang="en-US" sz="1100" b="1">
              <a:solidFill>
                <a:srgbClr val="B9C8D3"/>
              </a:solidFill>
              <a:effectLst/>
              <a:latin typeface="Arial" panose="020B0604020202020204" pitchFamily="34" charset="0"/>
              <a:ea typeface="+mn-ea"/>
              <a:cs typeface="Arial" panose="020B0604020202020204" pitchFamily="34" charset="0"/>
            </a:rPr>
            <a:t>The 'DIRECT</a:t>
          </a:r>
          <a:r>
            <a:rPr lang="en-US" sz="1100" b="1" baseline="0">
              <a:solidFill>
                <a:srgbClr val="B9C8D3"/>
              </a:solidFill>
              <a:effectLst/>
              <a:latin typeface="Arial" panose="020B0604020202020204" pitchFamily="34" charset="0"/>
              <a:ea typeface="+mn-ea"/>
              <a:cs typeface="Arial" panose="020B0604020202020204" pitchFamily="34" charset="0"/>
            </a:rPr>
            <a:t> ADMINISTRATIVE COST TOTALS' will be autofilled to the 'COST SUMMARY ROLL-UP' sheet.</a:t>
          </a:r>
          <a:endParaRPr lang="en-US">
            <a:solidFill>
              <a:srgbClr val="B9C8D3"/>
            </a:solidFill>
            <a:effectLst/>
            <a:latin typeface="Arial" panose="020B0604020202020204" pitchFamily="34" charset="0"/>
            <a:cs typeface="Arial" panose="020B0604020202020204" pitchFamily="34" charset="0"/>
          </a:endParaRPr>
        </a:p>
        <a:p>
          <a:endParaRPr lang="en-US" sz="1100" b="1" baseline="0">
            <a:solidFill>
              <a:srgbClr val="B9C8D3"/>
            </a:solidFill>
            <a:effectLst/>
            <a:latin typeface="Arial" panose="020B0604020202020204" pitchFamily="34" charset="0"/>
            <a:ea typeface="+mn-ea"/>
            <a:cs typeface="Arial" panose="020B0604020202020204" pitchFamily="34" charset="0"/>
          </a:endParaRPr>
        </a:p>
        <a:p>
          <a:r>
            <a:rPr lang="en-US" sz="1100" b="1" baseline="0">
              <a:solidFill>
                <a:srgbClr val="B9C8D3"/>
              </a:solidFill>
              <a:effectLst/>
              <a:latin typeface="Arial" panose="020B0604020202020204" pitchFamily="34" charset="0"/>
              <a:ea typeface="+mn-ea"/>
              <a:cs typeface="Arial" panose="020B0604020202020204" pitchFamily="34" charset="0"/>
            </a:rPr>
            <a:t>Formulas must be maintained if additional lines are required.  To do this:</a:t>
          </a:r>
          <a:endParaRPr lang="en-US">
            <a:solidFill>
              <a:srgbClr val="B9C8D3"/>
            </a:solidFill>
            <a:effectLst/>
            <a:latin typeface="Arial" panose="020B0604020202020204" pitchFamily="34" charset="0"/>
            <a:cs typeface="Arial" panose="020B0604020202020204" pitchFamily="34" charset="0"/>
          </a:endParaRPr>
        </a:p>
        <a:p>
          <a:r>
            <a:rPr lang="en-US" sz="1100" b="1" baseline="0">
              <a:solidFill>
                <a:srgbClr val="B9C8D3"/>
              </a:solidFill>
              <a:effectLst/>
              <a:latin typeface="Arial" panose="020B0604020202020204" pitchFamily="34" charset="0"/>
              <a:ea typeface="+mn-ea"/>
              <a:cs typeface="Arial" panose="020B0604020202020204" pitchFamily="34" charset="0"/>
            </a:rPr>
            <a:t> - Copy entire row</a:t>
          </a:r>
          <a:endParaRPr lang="en-US">
            <a:solidFill>
              <a:srgbClr val="B9C8D3"/>
            </a:solidFill>
            <a:effectLst/>
            <a:latin typeface="Arial" panose="020B0604020202020204" pitchFamily="34" charset="0"/>
            <a:cs typeface="Arial" panose="020B0604020202020204" pitchFamily="34" charset="0"/>
          </a:endParaRPr>
        </a:p>
        <a:p>
          <a:r>
            <a:rPr lang="en-US" sz="1100" b="1" baseline="0">
              <a:solidFill>
                <a:srgbClr val="B9C8D3"/>
              </a:solidFill>
              <a:effectLst/>
              <a:latin typeface="Arial" panose="020B0604020202020204" pitchFamily="34" charset="0"/>
              <a:ea typeface="+mn-ea"/>
              <a:cs typeface="Arial" panose="020B0604020202020204" pitchFamily="34" charset="0"/>
            </a:rPr>
            <a:t> - Select 'Insert Copied Cells'</a:t>
          </a:r>
          <a:endParaRPr lang="en-US">
            <a:solidFill>
              <a:srgbClr val="B9C8D3"/>
            </a:solidFill>
            <a:effectLst/>
            <a:latin typeface="Arial" panose="020B0604020202020204" pitchFamily="34" charset="0"/>
            <a:cs typeface="Arial" panose="020B0604020202020204" pitchFamily="34" charset="0"/>
          </a:endParaRPr>
        </a:p>
        <a:p>
          <a:r>
            <a:rPr lang="en-US" sz="1100" b="1" baseline="0">
              <a:solidFill>
                <a:srgbClr val="B9C8D3"/>
              </a:solidFill>
              <a:effectLst/>
              <a:latin typeface="Arial" panose="020B0604020202020204" pitchFamily="34" charset="0"/>
              <a:ea typeface="+mn-ea"/>
              <a:cs typeface="Arial" panose="020B0604020202020204" pitchFamily="34" charset="0"/>
            </a:rPr>
            <a:t> - Confirm that 'Cost' formulas copied</a:t>
          </a:r>
          <a:endParaRPr lang="en-US">
            <a:solidFill>
              <a:srgbClr val="B9C8D3"/>
            </a:solidFill>
            <a:effectLst/>
            <a:latin typeface="Arial" panose="020B0604020202020204" pitchFamily="34" charset="0"/>
            <a:cs typeface="Arial" panose="020B0604020202020204" pitchFamily="34" charset="0"/>
          </a:endParaRPr>
        </a:p>
      </xdr:txBody>
    </xdr:sp>
    <xdr:clientData/>
  </xdr:twoCellAnchor>
  <xdr:twoCellAnchor editAs="oneCell">
    <xdr:from>
      <xdr:col>11</xdr:col>
      <xdr:colOff>304800</xdr:colOff>
      <xdr:row>27</xdr:row>
      <xdr:rowOff>57150</xdr:rowOff>
    </xdr:from>
    <xdr:to>
      <xdr:col>16</xdr:col>
      <xdr:colOff>426720</xdr:colOff>
      <xdr:row>35</xdr:row>
      <xdr:rowOff>13970</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4905375"/>
          <a:ext cx="3169920" cy="12617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104775</xdr:colOff>
      <xdr:row>2</xdr:row>
      <xdr:rowOff>95249</xdr:rowOff>
    </xdr:from>
    <xdr:to>
      <xdr:col>16</xdr:col>
      <xdr:colOff>504825</xdr:colOff>
      <xdr:row>10</xdr:row>
      <xdr:rowOff>809625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7848600" y="419099"/>
          <a:ext cx="3448050" cy="4400551"/>
        </a:xfrm>
        <a:prstGeom prst="rect">
          <a:avLst/>
        </a:prstGeom>
        <a:solidFill>
          <a:srgbClr val="00607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solidFill>
                <a:srgbClr val="B9C8D3"/>
              </a:solidFill>
              <a:effectLst/>
              <a:latin typeface="Arial" panose="020B0604020202020204" pitchFamily="34" charset="0"/>
              <a:ea typeface="+mn-ea"/>
              <a:cs typeface="Arial" panose="020B0604020202020204" pitchFamily="34" charset="0"/>
            </a:rPr>
            <a:t>Instructions:</a:t>
          </a:r>
          <a:endParaRPr lang="en-US">
            <a:solidFill>
              <a:srgbClr val="B9C8D3"/>
            </a:solidFill>
            <a:effectLst/>
            <a:latin typeface="Arial" panose="020B0604020202020204" pitchFamily="34" charset="0"/>
            <a:cs typeface="Arial" panose="020B0604020202020204" pitchFamily="34" charset="0"/>
          </a:endParaRPr>
        </a:p>
        <a:p>
          <a:endParaRPr lang="en-US" sz="1100" b="1">
            <a:solidFill>
              <a:srgbClr val="B9C8D3"/>
            </a:solidFill>
            <a:latin typeface="Arial" panose="020B0604020202020204" pitchFamily="34" charset="0"/>
            <a:ea typeface="+mn-ea"/>
            <a:cs typeface="Arial" panose="020B0604020202020204" pitchFamily="34" charset="0"/>
          </a:endParaRPr>
        </a:p>
        <a:p>
          <a:r>
            <a:rPr lang="en-US" sz="1100" b="1">
              <a:solidFill>
                <a:srgbClr val="B9C8D3"/>
              </a:solidFill>
              <a:latin typeface="Arial" panose="020B0604020202020204" pitchFamily="34" charset="0"/>
              <a:ea typeface="+mn-ea"/>
              <a:cs typeface="Arial" panose="020B0604020202020204" pitchFamily="34" charset="0"/>
            </a:rPr>
            <a:t>The cells in blue next to each category of work are automatically linked to Labor, Equipment, Materials, Rental</a:t>
          </a:r>
          <a:r>
            <a:rPr lang="en-US" sz="1100" b="1" baseline="0">
              <a:solidFill>
                <a:srgbClr val="B9C8D3"/>
              </a:solidFill>
              <a:latin typeface="Arial" panose="020B0604020202020204" pitchFamily="34" charset="0"/>
              <a:ea typeface="+mn-ea"/>
              <a:cs typeface="Arial" panose="020B0604020202020204" pitchFamily="34" charset="0"/>
            </a:rPr>
            <a:t> Equipment, Contracts, and Direct Admin Cost </a:t>
          </a:r>
          <a:r>
            <a:rPr lang="en-US" sz="1100" b="1">
              <a:solidFill>
                <a:srgbClr val="B9C8D3"/>
              </a:solidFill>
              <a:latin typeface="Arial" panose="020B0604020202020204" pitchFamily="34" charset="0"/>
              <a:ea typeface="+mn-ea"/>
              <a:cs typeface="Arial" panose="020B0604020202020204" pitchFamily="34" charset="0"/>
            </a:rPr>
            <a:t>pages in this work book.  </a:t>
          </a:r>
        </a:p>
        <a:p>
          <a:endParaRPr lang="en-US" sz="1100" b="1">
            <a:solidFill>
              <a:srgbClr val="B9C8D3"/>
            </a:solidFill>
            <a:latin typeface="Arial" panose="020B0604020202020204" pitchFamily="34" charset="0"/>
            <a:ea typeface="+mn-ea"/>
            <a:cs typeface="Arial" panose="020B0604020202020204" pitchFamily="34" charset="0"/>
          </a:endParaRPr>
        </a:p>
        <a:p>
          <a:r>
            <a:rPr lang="en-US" sz="1100" b="1">
              <a:solidFill>
                <a:srgbClr val="B9C8D3"/>
              </a:solidFill>
              <a:latin typeface="Arial" panose="020B0604020202020204" pitchFamily="34" charset="0"/>
              <a:ea typeface="+mn-ea"/>
              <a:cs typeface="Arial" panose="020B0604020202020204" pitchFamily="34" charset="0"/>
            </a:rPr>
            <a:t>If a reduction to</a:t>
          </a:r>
          <a:r>
            <a:rPr lang="en-US" sz="1100" b="1" baseline="0">
              <a:solidFill>
                <a:srgbClr val="B9C8D3"/>
              </a:solidFill>
              <a:latin typeface="Arial" panose="020B0604020202020204" pitchFamily="34" charset="0"/>
              <a:ea typeface="+mn-ea"/>
              <a:cs typeface="Arial" panose="020B0604020202020204" pitchFamily="34" charset="0"/>
            </a:rPr>
            <a:t> claimed costs is required</a:t>
          </a:r>
          <a:r>
            <a:rPr lang="en-US" sz="1100" b="1">
              <a:solidFill>
                <a:srgbClr val="B9C8D3"/>
              </a:solidFill>
              <a:latin typeface="Arial" panose="020B0604020202020204" pitchFamily="34" charset="0"/>
              <a:ea typeface="+mn-ea"/>
              <a:cs typeface="Arial" panose="020B0604020202020204" pitchFamily="34" charset="0"/>
            </a:rPr>
            <a:t>, adjust the 'ELIGIBLE COSTS' column and enter a note as to why the reduction was made in the 'COMMENTS (NDOT USE ONLY)' column. </a:t>
          </a:r>
        </a:p>
        <a:p>
          <a:endParaRPr lang="en-US" sz="1100" b="1">
            <a:solidFill>
              <a:srgbClr val="B9C8D3"/>
            </a:solidFill>
            <a:latin typeface="Arial" panose="020B0604020202020204" pitchFamily="34" charset="0"/>
            <a:ea typeface="+mn-ea"/>
            <a:cs typeface="Arial" panose="020B0604020202020204" pitchFamily="34" charset="0"/>
          </a:endParaRPr>
        </a:p>
        <a:p>
          <a:r>
            <a:rPr lang="en-US" sz="1100" b="1">
              <a:solidFill>
                <a:srgbClr val="B9C8D3"/>
              </a:solidFill>
              <a:latin typeface="Arial" panose="020B0604020202020204" pitchFamily="34" charset="0"/>
              <a:ea typeface="+mn-ea"/>
              <a:cs typeface="Arial" panose="020B0604020202020204" pitchFamily="34" charset="0"/>
            </a:rPr>
            <a:t>If alternate</a:t>
          </a:r>
          <a:r>
            <a:rPr lang="en-US" sz="1100" b="1" baseline="0">
              <a:solidFill>
                <a:srgbClr val="B9C8D3"/>
              </a:solidFill>
              <a:latin typeface="Arial" panose="020B0604020202020204" pitchFamily="34" charset="0"/>
              <a:ea typeface="+mn-ea"/>
              <a:cs typeface="Arial" panose="020B0604020202020204" pitchFamily="34" charset="0"/>
            </a:rPr>
            <a:t> cost records are used, override the formulas in the 'CLAIM COST' column and entered the claimed cost in the appropriate category.</a:t>
          </a:r>
        </a:p>
        <a:p>
          <a:endParaRPr lang="en-US" sz="1100" b="1">
            <a:solidFill>
              <a:srgbClr val="B9C8D3"/>
            </a:solidFill>
            <a:latin typeface="Arial" panose="020B0604020202020204" pitchFamily="34" charset="0"/>
            <a:ea typeface="+mn-ea"/>
            <a:cs typeface="Arial" panose="020B0604020202020204" pitchFamily="34" charset="0"/>
          </a:endParaRPr>
        </a:p>
        <a:p>
          <a:r>
            <a:rPr lang="en-US" sz="1100" b="1">
              <a:solidFill>
                <a:srgbClr val="B9C8D3"/>
              </a:solidFill>
              <a:effectLst/>
              <a:latin typeface="Arial" panose="020B0604020202020204" pitchFamily="34" charset="0"/>
              <a:ea typeface="+mn-ea"/>
              <a:cs typeface="Arial" panose="020B0604020202020204" pitchFamily="34" charset="0"/>
            </a:rPr>
            <a:t>Complete all yellow</a:t>
          </a:r>
          <a:r>
            <a:rPr lang="en-US" sz="1100" b="1" baseline="0">
              <a:solidFill>
                <a:srgbClr val="B9C8D3"/>
              </a:solidFill>
              <a:effectLst/>
              <a:latin typeface="Arial" panose="020B0604020202020204" pitchFamily="34" charset="0"/>
              <a:ea typeface="+mn-ea"/>
              <a:cs typeface="Arial" panose="020B0604020202020204" pitchFamily="34" charset="0"/>
            </a:rPr>
            <a:t> fields.  Data will autopopulate other sheets in Excel Workbook.</a:t>
          </a:r>
        </a:p>
        <a:p>
          <a:endParaRPr lang="en-US">
            <a:solidFill>
              <a:srgbClr val="B9C8D3"/>
            </a:solidFill>
            <a:effectLst/>
            <a:latin typeface="Arial" panose="020B0604020202020204" pitchFamily="34" charset="0"/>
            <a:cs typeface="Arial" panose="020B0604020202020204" pitchFamily="34" charset="0"/>
          </a:endParaRPr>
        </a:p>
        <a:p>
          <a:r>
            <a:rPr lang="en-US" sz="1100" b="1" baseline="0">
              <a:solidFill>
                <a:srgbClr val="B9C8D3"/>
              </a:solidFill>
              <a:effectLst/>
              <a:latin typeface="Arial" panose="020B0604020202020204" pitchFamily="34" charset="0"/>
              <a:ea typeface="+mn-ea"/>
              <a:cs typeface="Arial" panose="020B0604020202020204" pitchFamily="34" charset="0"/>
            </a:rPr>
            <a:t> - Yellow fields represent data that must be entered.</a:t>
          </a:r>
          <a:endParaRPr lang="en-US">
            <a:solidFill>
              <a:srgbClr val="B9C8D3"/>
            </a:solidFill>
            <a:effectLst/>
            <a:latin typeface="Arial" panose="020B0604020202020204" pitchFamily="34" charset="0"/>
            <a:cs typeface="Arial" panose="020B0604020202020204" pitchFamily="34" charset="0"/>
          </a:endParaRPr>
        </a:p>
        <a:p>
          <a:pPr algn="l"/>
          <a:r>
            <a:rPr lang="en-US" sz="1100" b="1" baseline="0">
              <a:solidFill>
                <a:srgbClr val="B9C8D3"/>
              </a:solidFill>
              <a:effectLst/>
              <a:latin typeface="Arial" panose="020B0604020202020204" pitchFamily="34" charset="0"/>
              <a:ea typeface="+mn-ea"/>
              <a:cs typeface="Arial" panose="020B0604020202020204" pitchFamily="34" charset="0"/>
            </a:rPr>
            <a:t> - Blue fields represent fields that are calculations or are           autofilled</a:t>
          </a:r>
          <a:endParaRPr lang="en-US">
            <a:solidFill>
              <a:srgbClr val="B9C8D3"/>
            </a:solidFill>
            <a:effectLst/>
            <a:latin typeface="Arial" panose="020B0604020202020204" pitchFamily="34" charset="0"/>
            <a:cs typeface="Arial" panose="020B0604020202020204" pitchFamily="34" charset="0"/>
          </a:endParaRPr>
        </a:p>
        <a:p>
          <a:r>
            <a:rPr lang="en-US" sz="1100" b="1" baseline="0">
              <a:solidFill>
                <a:srgbClr val="B9C8D3"/>
              </a:solidFill>
              <a:effectLst/>
              <a:latin typeface="Arial" panose="020B0604020202020204" pitchFamily="34" charset="0"/>
              <a:ea typeface="+mn-ea"/>
              <a:cs typeface="Arial" panose="020B0604020202020204" pitchFamily="34" charset="0"/>
            </a:rPr>
            <a:t> - If pages do not print correctly, select “View” and “Page Break Preview” and adjust manually.</a:t>
          </a:r>
          <a:endParaRPr lang="en-US">
            <a:solidFill>
              <a:srgbClr val="B9C8D3"/>
            </a:solidFill>
            <a:effectLst/>
            <a:latin typeface="Arial" panose="020B0604020202020204" pitchFamily="34" charset="0"/>
            <a:cs typeface="Arial" panose="020B0604020202020204" pitchFamily="34" charset="0"/>
          </a:endParaRPr>
        </a:p>
        <a:p>
          <a:endParaRPr lang="en-US" sz="1100" b="1">
            <a:solidFill>
              <a:schemeClr val="dk1"/>
            </a:solidFill>
            <a:latin typeface="+mn-lt"/>
            <a:ea typeface="+mn-ea"/>
            <a:cs typeface="+mn-cs"/>
          </a:endParaRPr>
        </a:p>
      </xdr:txBody>
    </xdr:sp>
    <xdr:clientData/>
  </xdr:twoCellAnchor>
  <xdr:twoCellAnchor editAs="oneCell">
    <xdr:from>
      <xdr:col>11</xdr:col>
      <xdr:colOff>285750</xdr:colOff>
      <xdr:row>11</xdr:row>
      <xdr:rowOff>333375</xdr:rowOff>
    </xdr:from>
    <xdr:to>
      <xdr:col>16</xdr:col>
      <xdr:colOff>407670</xdr:colOff>
      <xdr:row>12</xdr:row>
      <xdr:rowOff>699770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9575" y="5238750"/>
          <a:ext cx="3169920" cy="126174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114300</xdr:colOff>
      <xdr:row>14</xdr:row>
      <xdr:rowOff>133350</xdr:rowOff>
    </xdr:from>
    <xdr:to>
      <xdr:col>10</xdr:col>
      <xdr:colOff>495300</xdr:colOff>
      <xdr:row>18</xdr:row>
      <xdr:rowOff>228600</xdr:rowOff>
    </xdr:to>
    <xdr:sp macro="" textlink="">
      <xdr:nvSpPr>
        <xdr:cNvPr id="90130" name="Text Box 18">
          <a:extLst>
            <a:ext uri="{FF2B5EF4-FFF2-40B4-BE49-F238E27FC236}">
              <a16:creationId xmlns:a16="http://schemas.microsoft.com/office/drawing/2014/main" id="{00000000-0008-0000-0200-000012600100}"/>
            </a:ext>
          </a:extLst>
        </xdr:cNvPr>
        <xdr:cNvSpPr txBox="1">
          <a:spLocks noChangeArrowheads="1"/>
        </xdr:cNvSpPr>
      </xdr:nvSpPr>
      <xdr:spPr bwMode="auto">
        <a:xfrm>
          <a:off x="6638925" y="2981325"/>
          <a:ext cx="990600" cy="85725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n-US" sz="1000" b="1" i="0" strike="noStrike">
              <a:solidFill>
                <a:srgbClr val="000000"/>
              </a:solidFill>
              <a:latin typeface="Arial"/>
              <a:cs typeface="Arial"/>
            </a:rPr>
            <a:t>If the benefit is applied to the overtime fringe rate, select the proper box</a:t>
          </a:r>
        </a:p>
      </xdr:txBody>
    </xdr:sp>
    <xdr:clientData/>
  </xdr:twoCellAnchor>
  <xdr:twoCellAnchor>
    <xdr:from>
      <xdr:col>8</xdr:col>
      <xdr:colOff>161925</xdr:colOff>
      <xdr:row>16</xdr:row>
      <xdr:rowOff>152400</xdr:rowOff>
    </xdr:from>
    <xdr:to>
      <xdr:col>8</xdr:col>
      <xdr:colOff>161925</xdr:colOff>
      <xdr:row>20</xdr:row>
      <xdr:rowOff>0</xdr:rowOff>
    </xdr:to>
    <xdr:sp macro="" textlink="">
      <xdr:nvSpPr>
        <xdr:cNvPr id="90131" name="Line 19">
          <a:extLst>
            <a:ext uri="{FF2B5EF4-FFF2-40B4-BE49-F238E27FC236}">
              <a16:creationId xmlns:a16="http://schemas.microsoft.com/office/drawing/2014/main" id="{00000000-0008-0000-0200-000013600100}"/>
            </a:ext>
          </a:extLst>
        </xdr:cNvPr>
        <xdr:cNvSpPr>
          <a:spLocks noChangeShapeType="1"/>
        </xdr:cNvSpPr>
      </xdr:nvSpPr>
      <xdr:spPr bwMode="auto">
        <a:xfrm flipH="1">
          <a:off x="6372225" y="3381375"/>
          <a:ext cx="0" cy="609600"/>
        </a:xfrm>
        <a:prstGeom prst="line">
          <a:avLst/>
        </a:prstGeom>
        <a:noFill/>
        <a:ln w="19050">
          <a:solidFill>
            <a:srgbClr val="000000"/>
          </a:solidFill>
          <a:round/>
          <a:headEnd/>
          <a:tailEnd type="triangle" w="med" len="med"/>
        </a:ln>
      </xdr:spPr>
    </xdr:sp>
    <xdr:clientData/>
  </xdr:twoCellAnchor>
  <xdr:twoCellAnchor>
    <xdr:from>
      <xdr:col>8</xdr:col>
      <xdr:colOff>152400</xdr:colOff>
      <xdr:row>16</xdr:row>
      <xdr:rowOff>161925</xdr:rowOff>
    </xdr:from>
    <xdr:to>
      <xdr:col>9</xdr:col>
      <xdr:colOff>114300</xdr:colOff>
      <xdr:row>16</xdr:row>
      <xdr:rowOff>161925</xdr:rowOff>
    </xdr:to>
    <xdr:sp macro="" textlink="">
      <xdr:nvSpPr>
        <xdr:cNvPr id="90132" name="Line 20">
          <a:extLst>
            <a:ext uri="{FF2B5EF4-FFF2-40B4-BE49-F238E27FC236}">
              <a16:creationId xmlns:a16="http://schemas.microsoft.com/office/drawing/2014/main" id="{00000000-0008-0000-0200-000014600100}"/>
            </a:ext>
          </a:extLst>
        </xdr:cNvPr>
        <xdr:cNvSpPr>
          <a:spLocks noChangeShapeType="1"/>
        </xdr:cNvSpPr>
      </xdr:nvSpPr>
      <xdr:spPr bwMode="auto">
        <a:xfrm>
          <a:off x="6362700" y="3390900"/>
          <a:ext cx="276225" cy="0"/>
        </a:xfrm>
        <a:prstGeom prst="line">
          <a:avLst/>
        </a:prstGeom>
        <a:noFill/>
        <a:ln w="19050">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8</xdr:col>
          <xdr:colOff>99060</xdr:colOff>
          <xdr:row>20</xdr:row>
          <xdr:rowOff>83820</xdr:rowOff>
        </xdr:from>
        <xdr:to>
          <xdr:col>8</xdr:col>
          <xdr:colOff>259080</xdr:colOff>
          <xdr:row>20</xdr:row>
          <xdr:rowOff>259080</xdr:rowOff>
        </xdr:to>
        <xdr:sp macro="" textlink="">
          <xdr:nvSpPr>
            <xdr:cNvPr id="90125" name="CheckBox1" hidden="1">
              <a:extLst>
                <a:ext uri="{63B3BB69-23CF-44E3-9099-C40C66FF867C}">
                  <a14:compatExt spid="_x0000_s90125"/>
                </a:ext>
                <a:ext uri="{FF2B5EF4-FFF2-40B4-BE49-F238E27FC236}">
                  <a16:creationId xmlns:a16="http://schemas.microsoft.com/office/drawing/2014/main" id="{00000000-0008-0000-0200-00000D6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22</xdr:row>
          <xdr:rowOff>83820</xdr:rowOff>
        </xdr:from>
        <xdr:to>
          <xdr:col>8</xdr:col>
          <xdr:colOff>259080</xdr:colOff>
          <xdr:row>22</xdr:row>
          <xdr:rowOff>259080</xdr:rowOff>
        </xdr:to>
        <xdr:sp macro="" textlink="">
          <xdr:nvSpPr>
            <xdr:cNvPr id="90126" name="CheckBox2" hidden="1">
              <a:extLst>
                <a:ext uri="{63B3BB69-23CF-44E3-9099-C40C66FF867C}">
                  <a14:compatExt spid="_x0000_s90126"/>
                </a:ext>
                <a:ext uri="{FF2B5EF4-FFF2-40B4-BE49-F238E27FC236}">
                  <a16:creationId xmlns:a16="http://schemas.microsoft.com/office/drawing/2014/main" id="{00000000-0008-0000-0200-00000E6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24</xdr:row>
          <xdr:rowOff>83820</xdr:rowOff>
        </xdr:from>
        <xdr:to>
          <xdr:col>8</xdr:col>
          <xdr:colOff>259080</xdr:colOff>
          <xdr:row>24</xdr:row>
          <xdr:rowOff>259080</xdr:rowOff>
        </xdr:to>
        <xdr:sp macro="" textlink="">
          <xdr:nvSpPr>
            <xdr:cNvPr id="90127" name="CheckBox3" hidden="1">
              <a:extLst>
                <a:ext uri="{63B3BB69-23CF-44E3-9099-C40C66FF867C}">
                  <a14:compatExt spid="_x0000_s90127"/>
                </a:ext>
                <a:ext uri="{FF2B5EF4-FFF2-40B4-BE49-F238E27FC236}">
                  <a16:creationId xmlns:a16="http://schemas.microsoft.com/office/drawing/2014/main" id="{00000000-0008-0000-0200-00000F6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26</xdr:row>
          <xdr:rowOff>83820</xdr:rowOff>
        </xdr:from>
        <xdr:to>
          <xdr:col>8</xdr:col>
          <xdr:colOff>259080</xdr:colOff>
          <xdr:row>26</xdr:row>
          <xdr:rowOff>259080</xdr:rowOff>
        </xdr:to>
        <xdr:sp macro="" textlink="">
          <xdr:nvSpPr>
            <xdr:cNvPr id="90128" name="CheckBox4" hidden="1">
              <a:extLst>
                <a:ext uri="{63B3BB69-23CF-44E3-9099-C40C66FF867C}">
                  <a14:compatExt spid="_x0000_s90128"/>
                </a:ext>
                <a:ext uri="{FF2B5EF4-FFF2-40B4-BE49-F238E27FC236}">
                  <a16:creationId xmlns:a16="http://schemas.microsoft.com/office/drawing/2014/main" id="{00000000-0008-0000-0200-0000106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28</xdr:row>
          <xdr:rowOff>83820</xdr:rowOff>
        </xdr:from>
        <xdr:to>
          <xdr:col>8</xdr:col>
          <xdr:colOff>259080</xdr:colOff>
          <xdr:row>28</xdr:row>
          <xdr:rowOff>259080</xdr:rowOff>
        </xdr:to>
        <xdr:sp macro="" textlink="">
          <xdr:nvSpPr>
            <xdr:cNvPr id="90129" name="CheckBox5" hidden="1">
              <a:extLst>
                <a:ext uri="{63B3BB69-23CF-44E3-9099-C40C66FF867C}">
                  <a14:compatExt spid="_x0000_s90129"/>
                </a:ext>
                <a:ext uri="{FF2B5EF4-FFF2-40B4-BE49-F238E27FC236}">
                  <a16:creationId xmlns:a16="http://schemas.microsoft.com/office/drawing/2014/main" id="{00000000-0008-0000-0200-0000116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34</xdr:row>
          <xdr:rowOff>68580</xdr:rowOff>
        </xdr:from>
        <xdr:to>
          <xdr:col>8</xdr:col>
          <xdr:colOff>228600</xdr:colOff>
          <xdr:row>34</xdr:row>
          <xdr:rowOff>236220</xdr:rowOff>
        </xdr:to>
        <xdr:sp macro="" textlink="">
          <xdr:nvSpPr>
            <xdr:cNvPr id="90137" name="CheckBox6" hidden="1">
              <a:extLst>
                <a:ext uri="{63B3BB69-23CF-44E3-9099-C40C66FF867C}">
                  <a14:compatExt spid="_x0000_s90137"/>
                </a:ext>
                <a:ext uri="{FF2B5EF4-FFF2-40B4-BE49-F238E27FC236}">
                  <a16:creationId xmlns:a16="http://schemas.microsoft.com/office/drawing/2014/main" id="{00000000-0008-0000-0200-0000196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57150</xdr:colOff>
      <xdr:row>1</xdr:row>
      <xdr:rowOff>57151</xdr:rowOff>
    </xdr:from>
    <xdr:to>
      <xdr:col>18</xdr:col>
      <xdr:colOff>323850</xdr:colOff>
      <xdr:row>16</xdr:row>
      <xdr:rowOff>104775</xdr:rowOff>
    </xdr:to>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7953375" y="228601"/>
          <a:ext cx="3448050" cy="2743199"/>
        </a:xfrm>
        <a:prstGeom prst="rect">
          <a:avLst/>
        </a:prstGeom>
        <a:solidFill>
          <a:srgbClr val="00607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solidFill>
                <a:srgbClr val="B9C8D3"/>
              </a:solidFill>
              <a:effectLst/>
              <a:latin typeface="Arial" panose="020B0604020202020204" pitchFamily="34" charset="0"/>
              <a:ea typeface="+mn-ea"/>
              <a:cs typeface="Arial" panose="020B0604020202020204" pitchFamily="34" charset="0"/>
            </a:rPr>
            <a:t>Instructions:</a:t>
          </a:r>
          <a:endParaRPr lang="en-US">
            <a:solidFill>
              <a:srgbClr val="B9C8D3"/>
            </a:solidFill>
            <a:effectLst/>
            <a:latin typeface="Arial" panose="020B0604020202020204" pitchFamily="34" charset="0"/>
            <a:cs typeface="Arial" panose="020B0604020202020204" pitchFamily="34" charset="0"/>
          </a:endParaRPr>
        </a:p>
        <a:p>
          <a:endParaRPr lang="en-US" sz="1100" b="1">
            <a:solidFill>
              <a:srgbClr val="B9C8D3"/>
            </a:solidFill>
            <a:latin typeface="Arial" panose="020B0604020202020204" pitchFamily="34" charset="0"/>
            <a:ea typeface="+mn-ea"/>
            <a:cs typeface="Arial" panose="020B0604020202020204" pitchFamily="34" charset="0"/>
          </a:endParaRPr>
        </a:p>
        <a:p>
          <a:r>
            <a:rPr lang="en-US" sz="1100" b="1">
              <a:solidFill>
                <a:srgbClr val="B9C8D3"/>
              </a:solidFill>
              <a:latin typeface="Arial" panose="020B0604020202020204" pitchFamily="34" charset="0"/>
              <a:ea typeface="+mn-ea"/>
              <a:cs typeface="Arial" panose="020B0604020202020204" pitchFamily="34" charset="0"/>
            </a:rPr>
            <a:t>Enter the total annual budget for the crew / department included in this worksheet.</a:t>
          </a:r>
        </a:p>
        <a:p>
          <a:endParaRPr lang="en-US" sz="1100" b="1">
            <a:solidFill>
              <a:srgbClr val="B9C8D3"/>
            </a:solidFill>
            <a:latin typeface="Arial" panose="020B0604020202020204" pitchFamily="34" charset="0"/>
            <a:ea typeface="+mn-ea"/>
            <a:cs typeface="Arial" panose="020B0604020202020204" pitchFamily="34" charset="0"/>
          </a:endParaRPr>
        </a:p>
        <a:p>
          <a:r>
            <a:rPr lang="en-US" sz="1100" b="1">
              <a:solidFill>
                <a:srgbClr val="B9C8D3"/>
              </a:solidFill>
              <a:latin typeface="Arial" panose="020B0604020202020204" pitchFamily="34" charset="0"/>
              <a:ea typeface="+mn-ea"/>
              <a:cs typeface="Arial" panose="020B0604020202020204" pitchFamily="34" charset="0"/>
            </a:rPr>
            <a:t>Specific instructions for each yellow cell are included when you hold the mouse over the cell.</a:t>
          </a:r>
        </a:p>
        <a:p>
          <a:endParaRPr lang="en-US" sz="1100" b="1">
            <a:solidFill>
              <a:srgbClr val="B9C8D3"/>
            </a:solidFill>
            <a:latin typeface="Arial" panose="020B0604020202020204" pitchFamily="34" charset="0"/>
            <a:ea typeface="+mn-ea"/>
            <a:cs typeface="Arial" panose="020B0604020202020204" pitchFamily="34" charset="0"/>
          </a:endParaRPr>
        </a:p>
        <a:p>
          <a:r>
            <a:rPr lang="en-US" sz="1100" b="1">
              <a:solidFill>
                <a:srgbClr val="B9C8D3"/>
              </a:solidFill>
              <a:latin typeface="Arial" panose="020B0604020202020204" pitchFamily="34" charset="0"/>
              <a:ea typeface="+mn-ea"/>
              <a:cs typeface="Arial" panose="020B0604020202020204" pitchFamily="34" charset="0"/>
            </a:rPr>
            <a:t>Enter the Regulart Time</a:t>
          </a:r>
          <a:r>
            <a:rPr lang="en-US" sz="1100" b="1" baseline="0">
              <a:solidFill>
                <a:srgbClr val="B9C8D3"/>
              </a:solidFill>
              <a:latin typeface="Arial" panose="020B0604020202020204" pitchFamily="34" charset="0"/>
              <a:ea typeface="+mn-ea"/>
              <a:cs typeface="Arial" panose="020B0604020202020204" pitchFamily="34" charset="0"/>
            </a:rPr>
            <a:t> benefit rate(s).</a:t>
          </a:r>
          <a:endParaRPr lang="en-US" sz="1100" b="1">
            <a:solidFill>
              <a:srgbClr val="B9C8D3"/>
            </a:solidFill>
            <a:latin typeface="Arial" panose="020B0604020202020204" pitchFamily="34" charset="0"/>
            <a:ea typeface="+mn-ea"/>
            <a:cs typeface="Arial" panose="020B0604020202020204" pitchFamily="34" charset="0"/>
          </a:endParaRPr>
        </a:p>
        <a:p>
          <a:endParaRPr lang="en-US" sz="1100" b="1">
            <a:solidFill>
              <a:srgbClr val="B9C8D3"/>
            </a:solidFill>
            <a:latin typeface="Arial" panose="020B0604020202020204" pitchFamily="34" charset="0"/>
            <a:ea typeface="+mn-ea"/>
            <a:cs typeface="Arial" panose="020B0604020202020204" pitchFamily="34" charset="0"/>
          </a:endParaRPr>
        </a:p>
        <a:p>
          <a:pPr marL="0" marR="0" indent="0" algn="l" defTabSz="914400" rtl="1" eaLnBrk="1" fontAlgn="auto" latinLnBrk="0" hangingPunct="1">
            <a:lnSpc>
              <a:spcPct val="100000"/>
            </a:lnSpc>
            <a:spcBef>
              <a:spcPts val="0"/>
            </a:spcBef>
            <a:spcAft>
              <a:spcPts val="0"/>
            </a:spcAft>
            <a:buClrTx/>
            <a:buSzTx/>
            <a:buFontTx/>
            <a:buNone/>
            <a:tabLst/>
            <a:defRPr/>
          </a:pPr>
          <a:r>
            <a:rPr lang="en-US" sz="1100" b="1" i="0">
              <a:solidFill>
                <a:srgbClr val="B9C8D3"/>
              </a:solidFill>
              <a:effectLst/>
              <a:latin typeface="Arial" panose="020B0604020202020204" pitchFamily="34" charset="0"/>
              <a:ea typeface="+mn-ea"/>
              <a:cs typeface="Arial" panose="020B0604020202020204" pitchFamily="34" charset="0"/>
            </a:rPr>
            <a:t>If the </a:t>
          </a:r>
          <a:r>
            <a:rPr lang="en-US" sz="1100" b="1">
              <a:solidFill>
                <a:srgbClr val="B9C8D3"/>
              </a:solidFill>
              <a:effectLst/>
              <a:latin typeface="Arial" panose="020B0604020202020204" pitchFamily="34" charset="0"/>
              <a:ea typeface="+mn-ea"/>
              <a:cs typeface="Arial" panose="020B0604020202020204" pitchFamily="34" charset="0"/>
            </a:rPr>
            <a:t>Regulart Time</a:t>
          </a:r>
          <a:r>
            <a:rPr lang="en-US" sz="1100" b="1" baseline="0">
              <a:solidFill>
                <a:srgbClr val="B9C8D3"/>
              </a:solidFill>
              <a:effectLst/>
              <a:latin typeface="Arial" panose="020B0604020202020204" pitchFamily="34" charset="0"/>
              <a:ea typeface="+mn-ea"/>
              <a:cs typeface="Arial" panose="020B0604020202020204" pitchFamily="34" charset="0"/>
            </a:rPr>
            <a:t> </a:t>
          </a:r>
          <a:r>
            <a:rPr lang="en-US" sz="1100" b="1" i="0">
              <a:solidFill>
                <a:srgbClr val="B9C8D3"/>
              </a:solidFill>
              <a:effectLst/>
              <a:latin typeface="Arial" panose="020B0604020202020204" pitchFamily="34" charset="0"/>
              <a:ea typeface="+mn-ea"/>
              <a:cs typeface="Arial" panose="020B0604020202020204" pitchFamily="34" charset="0"/>
            </a:rPr>
            <a:t>benefit is applied to the overtime fringe rate, select the appropriate box</a:t>
          </a:r>
          <a:endParaRPr lang="en-US">
            <a:solidFill>
              <a:srgbClr val="B9C8D3"/>
            </a:solidFill>
            <a:effectLst/>
            <a:latin typeface="Arial" panose="020B0604020202020204" pitchFamily="34" charset="0"/>
            <a:cs typeface="Arial" panose="020B0604020202020204" pitchFamily="34" charset="0"/>
          </a:endParaRPr>
        </a:p>
        <a:p>
          <a:endParaRPr lang="en-US" sz="1100" b="1">
            <a:solidFill>
              <a:srgbClr val="B9C8D3"/>
            </a:solidFill>
            <a:latin typeface="Arial" panose="020B0604020202020204" pitchFamily="34" charset="0"/>
            <a:ea typeface="+mn-ea"/>
            <a:cs typeface="Arial" panose="020B0604020202020204" pitchFamily="34" charset="0"/>
          </a:endParaRPr>
        </a:p>
        <a:p>
          <a:r>
            <a:rPr lang="en-US" sz="1100" b="1">
              <a:solidFill>
                <a:srgbClr val="B9C8D3"/>
              </a:solidFill>
              <a:latin typeface="Arial" panose="020B0604020202020204" pitchFamily="34" charset="0"/>
              <a:ea typeface="+mn-ea"/>
              <a:cs typeface="Arial" panose="020B0604020202020204" pitchFamily="34" charset="0"/>
            </a:rPr>
            <a:t>Normally, Retirement, Health and Life Insurance benefits do </a:t>
          </a:r>
          <a:r>
            <a:rPr lang="en-US" sz="1100" b="1" u="sng">
              <a:solidFill>
                <a:srgbClr val="B9C8D3"/>
              </a:solidFill>
              <a:latin typeface="Arial" panose="020B0604020202020204" pitchFamily="34" charset="0"/>
              <a:ea typeface="+mn-ea"/>
              <a:cs typeface="Arial" panose="020B0604020202020204" pitchFamily="34" charset="0"/>
            </a:rPr>
            <a:t>NOT</a:t>
          </a:r>
          <a:r>
            <a:rPr lang="en-US" sz="1100" b="1">
              <a:solidFill>
                <a:srgbClr val="B9C8D3"/>
              </a:solidFill>
              <a:latin typeface="Arial" panose="020B0604020202020204" pitchFamily="34" charset="0"/>
              <a:ea typeface="+mn-ea"/>
              <a:cs typeface="Arial" panose="020B0604020202020204" pitchFamily="34" charset="0"/>
            </a:rPr>
            <a:t> pass over into the Overtime Fringe.</a:t>
          </a:r>
        </a:p>
      </xdr:txBody>
    </xdr:sp>
    <xdr:clientData/>
  </xdr:twoCellAnchor>
  <xdr:twoCellAnchor editAs="oneCell">
    <xdr:from>
      <xdr:col>13</xdr:col>
      <xdr:colOff>228600</xdr:colOff>
      <xdr:row>18</xdr:row>
      <xdr:rowOff>209550</xdr:rowOff>
    </xdr:from>
    <xdr:to>
      <xdr:col>18</xdr:col>
      <xdr:colOff>217170</xdr:colOff>
      <xdr:row>25</xdr:row>
      <xdr:rowOff>42545</xdr:rowOff>
    </xdr:to>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4825" y="3457575"/>
          <a:ext cx="3169920" cy="126174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32</xdr:col>
      <xdr:colOff>44823</xdr:colOff>
      <xdr:row>1</xdr:row>
      <xdr:rowOff>11204</xdr:rowOff>
    </xdr:from>
    <xdr:to>
      <xdr:col>40</xdr:col>
      <xdr:colOff>358588</xdr:colOff>
      <xdr:row>20</xdr:row>
      <xdr:rowOff>145677</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5990794" y="179292"/>
          <a:ext cx="4045323" cy="5838267"/>
        </a:xfrm>
        <a:prstGeom prst="rect">
          <a:avLst/>
        </a:prstGeom>
        <a:solidFill>
          <a:srgbClr val="00607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solidFill>
                <a:srgbClr val="B9C8D3"/>
              </a:solidFill>
              <a:effectLst/>
              <a:latin typeface="Arial" panose="020B0604020202020204" pitchFamily="34" charset="0"/>
              <a:ea typeface="+mn-ea"/>
              <a:cs typeface="Arial" panose="020B0604020202020204" pitchFamily="34" charset="0"/>
            </a:rPr>
            <a:t>Instructions:</a:t>
          </a:r>
          <a:endParaRPr lang="en-US" b="1">
            <a:solidFill>
              <a:srgbClr val="B9C8D3"/>
            </a:solidFill>
            <a:effectLst/>
            <a:latin typeface="Arial" panose="020B0604020202020204" pitchFamily="34" charset="0"/>
            <a:cs typeface="Arial" panose="020B0604020202020204" pitchFamily="34" charset="0"/>
          </a:endParaRPr>
        </a:p>
        <a:p>
          <a:endParaRPr lang="en-US" sz="1100" b="1">
            <a:solidFill>
              <a:srgbClr val="B9C8D3"/>
            </a:solidFill>
            <a:latin typeface="Arial" panose="020B0604020202020204" pitchFamily="34" charset="0"/>
            <a:ea typeface="+mn-ea"/>
            <a:cs typeface="Arial" panose="020B0604020202020204" pitchFamily="34" charset="0"/>
          </a:endParaRPr>
        </a:p>
        <a:p>
          <a:r>
            <a:rPr lang="en-US" sz="1100" b="1">
              <a:solidFill>
                <a:srgbClr val="B9C8D3"/>
              </a:solidFill>
              <a:latin typeface="Arial" panose="020B0604020202020204" pitchFamily="34" charset="0"/>
              <a:ea typeface="+mn-ea"/>
              <a:cs typeface="Arial" panose="020B0604020202020204" pitchFamily="34" charset="0"/>
            </a:rPr>
            <a:t>Enter</a:t>
          </a:r>
          <a:r>
            <a:rPr lang="en-US" sz="1100" b="1" baseline="0">
              <a:solidFill>
                <a:srgbClr val="B9C8D3"/>
              </a:solidFill>
              <a:latin typeface="Arial" panose="020B0604020202020204" pitchFamily="34" charset="0"/>
              <a:ea typeface="+mn-ea"/>
              <a:cs typeface="Arial" panose="020B0604020202020204" pitchFamily="34" charset="0"/>
            </a:rPr>
            <a:t> pay policy information:</a:t>
          </a:r>
        </a:p>
        <a:p>
          <a:r>
            <a:rPr lang="en-US" sz="1100" b="1" baseline="0">
              <a:solidFill>
                <a:srgbClr val="B9C8D3"/>
              </a:solidFill>
              <a:latin typeface="Arial" panose="020B0604020202020204" pitchFamily="34" charset="0"/>
              <a:ea typeface="+mn-ea"/>
              <a:cs typeface="Arial" panose="020B0604020202020204" pitchFamily="34" charset="0"/>
            </a:rPr>
            <a:t> - </a:t>
          </a:r>
          <a:r>
            <a:rPr lang="en-US" sz="1100" b="1">
              <a:solidFill>
                <a:srgbClr val="B9C8D3"/>
              </a:solidFill>
              <a:latin typeface="Arial" panose="020B0604020202020204" pitchFamily="34" charset="0"/>
              <a:ea typeface="+mn-ea"/>
              <a:cs typeface="Arial" panose="020B0604020202020204" pitchFamily="34" charset="0"/>
            </a:rPr>
            <a:t>Determine if Exempt Employees are eligible for OT</a:t>
          </a:r>
          <a:r>
            <a:rPr lang="en-US" sz="1100" b="1" baseline="0">
              <a:solidFill>
                <a:srgbClr val="B9C8D3"/>
              </a:solidFill>
              <a:latin typeface="Arial" panose="020B0604020202020204" pitchFamily="34" charset="0"/>
              <a:ea typeface="+mn-ea"/>
              <a:cs typeface="Arial" panose="020B0604020202020204" pitchFamily="34" charset="0"/>
            </a:rPr>
            <a:t> </a:t>
          </a:r>
        </a:p>
        <a:p>
          <a:r>
            <a:rPr lang="en-US" sz="1100" b="1" baseline="0">
              <a:solidFill>
                <a:srgbClr val="B9C8D3"/>
              </a:solidFill>
              <a:latin typeface="Arial" panose="020B0604020202020204" pitchFamily="34" charset="0"/>
              <a:ea typeface="+mn-ea"/>
              <a:cs typeface="Arial" panose="020B0604020202020204" pitchFamily="34" charset="0"/>
            </a:rPr>
            <a:t> - Select Yes or No</a:t>
          </a:r>
        </a:p>
        <a:p>
          <a:r>
            <a:rPr lang="en-US" sz="1100" b="1" baseline="0">
              <a:solidFill>
                <a:srgbClr val="B9C8D3"/>
              </a:solidFill>
              <a:latin typeface="Arial" panose="020B0604020202020204" pitchFamily="34" charset="0"/>
              <a:ea typeface="+mn-ea"/>
              <a:cs typeface="Arial" panose="020B0604020202020204" pitchFamily="34" charset="0"/>
            </a:rPr>
            <a:t> - Enter OT rate</a:t>
          </a:r>
        </a:p>
        <a:p>
          <a:endParaRPr lang="en-US" sz="1100" b="1" baseline="0">
            <a:solidFill>
              <a:srgbClr val="B9C8D3"/>
            </a:solidFill>
            <a:latin typeface="Arial" panose="020B0604020202020204" pitchFamily="34" charset="0"/>
            <a:ea typeface="+mn-ea"/>
            <a:cs typeface="Arial" panose="020B0604020202020204" pitchFamily="34" charset="0"/>
          </a:endParaRPr>
        </a:p>
        <a:p>
          <a:r>
            <a:rPr lang="en-US" sz="1100" b="1" baseline="0">
              <a:solidFill>
                <a:srgbClr val="B9C8D3"/>
              </a:solidFill>
              <a:latin typeface="Arial" panose="020B0604020202020204" pitchFamily="34" charset="0"/>
              <a:ea typeface="+mn-ea"/>
              <a:cs typeface="Arial" panose="020B0604020202020204" pitchFamily="34" charset="0"/>
            </a:rPr>
            <a:t>Enter employee information (name, job title, job status, and hourly rate).  </a:t>
          </a:r>
        </a:p>
        <a:p>
          <a:endParaRPr lang="en-US" sz="1100" b="1" baseline="0">
            <a:solidFill>
              <a:srgbClr val="B9C8D3"/>
            </a:solidFill>
            <a:latin typeface="Arial" panose="020B0604020202020204" pitchFamily="34" charset="0"/>
            <a:ea typeface="+mn-ea"/>
            <a:cs typeface="Arial" panose="020B0604020202020204" pitchFamily="34" charset="0"/>
          </a:endParaRPr>
        </a:p>
        <a:p>
          <a:r>
            <a:rPr lang="en-US" sz="1100" b="1" baseline="0">
              <a:solidFill>
                <a:srgbClr val="B9C8D3"/>
              </a:solidFill>
              <a:latin typeface="Arial" panose="020B0604020202020204" pitchFamily="34" charset="0"/>
              <a:ea typeface="+mn-ea"/>
              <a:cs typeface="Arial" panose="020B0604020202020204" pitchFamily="34" charset="0"/>
            </a:rPr>
            <a:t>The benefit rate calculations are based on average fringe benefits entered on the 'FRINGE BENEFIT' sheet.  If actual fringe benefits are received from the applicant, the formulas can be overridden.</a:t>
          </a:r>
          <a:endParaRPr lang="en-US" sz="1100" b="1">
            <a:solidFill>
              <a:srgbClr val="B9C8D3"/>
            </a:solidFill>
            <a:latin typeface="Arial" panose="020B0604020202020204" pitchFamily="34" charset="0"/>
            <a:ea typeface="+mn-ea"/>
            <a:cs typeface="Arial" panose="020B0604020202020204" pitchFamily="34" charset="0"/>
          </a:endParaRPr>
        </a:p>
        <a:p>
          <a:endParaRPr lang="en-US" sz="1100" b="1">
            <a:solidFill>
              <a:srgbClr val="B9C8D3"/>
            </a:solidFill>
            <a:latin typeface="Arial" panose="020B0604020202020204" pitchFamily="34" charset="0"/>
            <a:ea typeface="+mn-ea"/>
            <a:cs typeface="Arial" panose="020B0604020202020204" pitchFamily="34" charset="0"/>
          </a:endParaRPr>
        </a:p>
        <a:p>
          <a:r>
            <a:rPr lang="en-US" sz="1100" b="1">
              <a:solidFill>
                <a:srgbClr val="B9C8D3"/>
              </a:solidFill>
              <a:latin typeface="Arial" panose="020B0604020202020204" pitchFamily="34" charset="0"/>
              <a:ea typeface="+mn-ea"/>
              <a:cs typeface="Arial" panose="020B0604020202020204" pitchFamily="34" charset="0"/>
            </a:rPr>
            <a:t>Enter</a:t>
          </a:r>
          <a:r>
            <a:rPr lang="en-US" sz="1100" b="1" baseline="0">
              <a:solidFill>
                <a:srgbClr val="B9C8D3"/>
              </a:solidFill>
              <a:latin typeface="Arial" panose="020B0604020202020204" pitchFamily="34" charset="0"/>
              <a:ea typeface="+mn-ea"/>
              <a:cs typeface="Arial" panose="020B0604020202020204" pitchFamily="34" charset="0"/>
            </a:rPr>
            <a:t> the date(s) the labor occured and associated hours. </a:t>
          </a:r>
          <a:r>
            <a:rPr lang="en-US" sz="1100" b="1" baseline="0">
              <a:solidFill>
                <a:srgbClr val="B9C8D3"/>
              </a:solidFill>
              <a:effectLst/>
              <a:latin typeface="Arial" panose="020B0604020202020204" pitchFamily="34" charset="0"/>
              <a:ea typeface="+mn-ea"/>
              <a:cs typeface="Arial" panose="020B0604020202020204" pitchFamily="34" charset="0"/>
            </a:rPr>
            <a:t>Dates are calculated based on intial date entered in green cell.  Date formulas can be overriden to accomodate non-consecutive dates.</a:t>
          </a:r>
        </a:p>
        <a:p>
          <a:endParaRPr lang="en-US" sz="1100" b="1" baseline="0">
            <a:solidFill>
              <a:srgbClr val="B9C8D3"/>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rgbClr val="B9C8D3"/>
              </a:solidFill>
              <a:effectLst/>
              <a:latin typeface="Arial" panose="020B0604020202020204" pitchFamily="34" charset="0"/>
              <a:ea typeface="+mn-ea"/>
              <a:cs typeface="Arial" panose="020B0604020202020204" pitchFamily="34" charset="0"/>
            </a:rPr>
            <a:t>This workbook does NOT accomodate multiplie OT rates.</a:t>
          </a:r>
        </a:p>
        <a:p>
          <a:pPr marL="0" marR="0" indent="0" defTabSz="914400" eaLnBrk="1" fontAlgn="auto" latinLnBrk="0" hangingPunct="1">
            <a:lnSpc>
              <a:spcPct val="100000"/>
            </a:lnSpc>
            <a:spcBef>
              <a:spcPts val="0"/>
            </a:spcBef>
            <a:spcAft>
              <a:spcPts val="0"/>
            </a:spcAft>
            <a:buClrTx/>
            <a:buSzTx/>
            <a:buFontTx/>
            <a:buNone/>
            <a:tabLst/>
            <a:defRPr/>
          </a:pPr>
          <a:endParaRPr lang="en-US" sz="1100" b="1" baseline="0">
            <a:solidFill>
              <a:srgbClr val="B9C8D3"/>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rgbClr val="B9C8D3"/>
              </a:solidFill>
              <a:effectLst/>
              <a:latin typeface="Arial" panose="020B0604020202020204" pitchFamily="34" charset="0"/>
              <a:ea typeface="+mn-ea"/>
              <a:cs typeface="Arial" panose="020B0604020202020204" pitchFamily="34" charset="0"/>
            </a:rPr>
            <a:t>The 'TOTAL</a:t>
          </a:r>
          <a:r>
            <a:rPr lang="en-US" sz="1100" b="1" baseline="0">
              <a:solidFill>
                <a:srgbClr val="B9C8D3"/>
              </a:solidFill>
              <a:effectLst/>
              <a:latin typeface="Arial" panose="020B0604020202020204" pitchFamily="34" charset="0"/>
              <a:ea typeface="+mn-ea"/>
              <a:cs typeface="Arial" panose="020B0604020202020204" pitchFamily="34" charset="0"/>
            </a:rPr>
            <a:t> COST' will be autofilled to the 'COST SUMMARY ROLL-UP' sheet.</a:t>
          </a:r>
          <a:endParaRPr lang="en-US" b="1">
            <a:solidFill>
              <a:srgbClr val="B9C8D3"/>
            </a:solidFill>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1" baseline="0">
            <a:solidFill>
              <a:schemeClr val="dk1"/>
            </a:solidFill>
            <a:effectLst/>
            <a:latin typeface="Arial" panose="020B0604020202020204" pitchFamily="34" charset="0"/>
            <a:ea typeface="+mn-ea"/>
            <a:cs typeface="Arial" panose="020B0604020202020204" pitchFamily="34" charset="0"/>
          </a:endParaRPr>
        </a:p>
        <a:p>
          <a:r>
            <a:rPr lang="en-US" sz="1200" b="1" baseline="0">
              <a:solidFill>
                <a:srgbClr val="E14B7D"/>
              </a:solidFill>
              <a:effectLst/>
              <a:latin typeface="Arial" panose="020B0604020202020204" pitchFamily="34" charset="0"/>
              <a:ea typeface="+mn-ea"/>
              <a:cs typeface="Arial" panose="020B0604020202020204" pitchFamily="34" charset="0"/>
            </a:rPr>
            <a:t>Note this process is different than other sheets.  </a:t>
          </a:r>
          <a:r>
            <a:rPr lang="en-US" sz="1100" b="1" baseline="0">
              <a:solidFill>
                <a:srgbClr val="B9C8D3"/>
              </a:solidFill>
              <a:effectLst/>
              <a:latin typeface="Arial" panose="020B0604020202020204" pitchFamily="34" charset="0"/>
              <a:ea typeface="+mn-ea"/>
              <a:cs typeface="Arial" panose="020B0604020202020204" pitchFamily="34" charset="0"/>
            </a:rPr>
            <a:t>Formulas must be maintained if additional lines are required.  To do this:</a:t>
          </a:r>
          <a:endParaRPr lang="en-US" b="1">
            <a:solidFill>
              <a:srgbClr val="B9C8D3"/>
            </a:solidFill>
            <a:effectLst/>
            <a:latin typeface="Arial" panose="020B0604020202020204" pitchFamily="34" charset="0"/>
            <a:cs typeface="Arial" panose="020B0604020202020204" pitchFamily="34" charset="0"/>
          </a:endParaRPr>
        </a:p>
        <a:p>
          <a:r>
            <a:rPr lang="en-US" sz="1100" b="1" baseline="0">
              <a:solidFill>
                <a:srgbClr val="B9C8D3"/>
              </a:solidFill>
              <a:effectLst/>
              <a:latin typeface="Arial" panose="020B0604020202020204" pitchFamily="34" charset="0"/>
              <a:ea typeface="+mn-ea"/>
              <a:cs typeface="Arial" panose="020B0604020202020204" pitchFamily="34" charset="0"/>
            </a:rPr>
            <a:t> - Copy entire row</a:t>
          </a:r>
          <a:endParaRPr lang="en-US" b="1">
            <a:solidFill>
              <a:srgbClr val="B9C8D3"/>
            </a:solidFill>
            <a:effectLst/>
            <a:latin typeface="Arial" panose="020B0604020202020204" pitchFamily="34" charset="0"/>
            <a:cs typeface="Arial" panose="020B0604020202020204" pitchFamily="34" charset="0"/>
          </a:endParaRPr>
        </a:p>
        <a:p>
          <a:r>
            <a:rPr lang="en-US" sz="1100" b="1" baseline="0">
              <a:solidFill>
                <a:srgbClr val="B9C8D3"/>
              </a:solidFill>
              <a:effectLst/>
              <a:latin typeface="Arial" panose="020B0604020202020204" pitchFamily="34" charset="0"/>
              <a:ea typeface="+mn-ea"/>
              <a:cs typeface="Arial" panose="020B0604020202020204" pitchFamily="34" charset="0"/>
            </a:rPr>
            <a:t> - Select row below and right click and select Paste (P) or CTRL V</a:t>
          </a:r>
        </a:p>
        <a:p>
          <a:r>
            <a:rPr lang="en-US" sz="1100" b="1" baseline="0">
              <a:solidFill>
                <a:srgbClr val="B9C8D3"/>
              </a:solidFill>
              <a:effectLst/>
              <a:latin typeface="Arial" panose="020B0604020202020204" pitchFamily="34" charset="0"/>
              <a:ea typeface="+mn-ea"/>
              <a:cs typeface="Arial" panose="020B0604020202020204" pitchFamily="34" charset="0"/>
            </a:rPr>
            <a:t> - Confirm that 'Cost' formulas copied</a:t>
          </a:r>
        </a:p>
        <a:p>
          <a:endParaRPr lang="en-US" sz="1100" b="1" baseline="0">
            <a:solidFill>
              <a:srgbClr val="B9C8D3"/>
            </a:solidFill>
            <a:effectLst/>
            <a:latin typeface="Arial" panose="020B0604020202020204" pitchFamily="34" charset="0"/>
            <a:ea typeface="+mn-ea"/>
            <a:cs typeface="Arial" panose="020B0604020202020204" pitchFamily="34" charset="0"/>
          </a:endParaRPr>
        </a:p>
        <a:p>
          <a:r>
            <a:rPr lang="en-US" b="1">
              <a:solidFill>
                <a:srgbClr val="B9C8D3"/>
              </a:solidFill>
              <a:effectLst/>
              <a:latin typeface="Arial" panose="020B0604020202020204" pitchFamily="34" charset="0"/>
              <a:cs typeface="Arial" panose="020B0604020202020204" pitchFamily="34" charset="0"/>
            </a:rPr>
            <a:t>The calculations for Regular and OT hours and cost are limited to 250 employees.</a:t>
          </a:r>
        </a:p>
        <a:p>
          <a:pPr marL="0" marR="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twoCellAnchor editAs="oneCell">
    <xdr:from>
      <xdr:col>32</xdr:col>
      <xdr:colOff>448236</xdr:colOff>
      <xdr:row>21</xdr:row>
      <xdr:rowOff>302558</xdr:rowOff>
    </xdr:from>
    <xdr:to>
      <xdr:col>39</xdr:col>
      <xdr:colOff>491715</xdr:colOff>
      <xdr:row>25</xdr:row>
      <xdr:rowOff>219597</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94207" y="6510617"/>
          <a:ext cx="3169920" cy="126174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32</xdr:col>
      <xdr:colOff>0</xdr:colOff>
      <xdr:row>1</xdr:row>
      <xdr:rowOff>1</xdr:rowOff>
    </xdr:from>
    <xdr:to>
      <xdr:col>41</xdr:col>
      <xdr:colOff>7844</xdr:colOff>
      <xdr:row>12</xdr:row>
      <xdr:rowOff>246529</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5576176" y="168089"/>
          <a:ext cx="3448050" cy="3541058"/>
        </a:xfrm>
        <a:prstGeom prst="rect">
          <a:avLst/>
        </a:prstGeom>
        <a:solidFill>
          <a:srgbClr val="00607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solidFill>
                <a:srgbClr val="B9C8D3"/>
              </a:solidFill>
              <a:effectLst/>
              <a:latin typeface="Arial" panose="020B0604020202020204" pitchFamily="34" charset="0"/>
              <a:ea typeface="+mn-ea"/>
              <a:cs typeface="Arial" panose="020B0604020202020204" pitchFamily="34" charset="0"/>
            </a:rPr>
            <a:t>Instructions:</a:t>
          </a:r>
          <a:endParaRPr lang="en-US" b="1">
            <a:solidFill>
              <a:srgbClr val="B9C8D3"/>
            </a:solidFill>
            <a:effectLst/>
            <a:latin typeface="Arial" panose="020B0604020202020204" pitchFamily="34" charset="0"/>
            <a:cs typeface="Arial" panose="020B0604020202020204" pitchFamily="34" charset="0"/>
          </a:endParaRPr>
        </a:p>
        <a:p>
          <a:endParaRPr lang="en-US" sz="1100" b="1">
            <a:solidFill>
              <a:srgbClr val="B9C8D3"/>
            </a:solidFill>
            <a:latin typeface="Arial" panose="020B0604020202020204" pitchFamily="34" charset="0"/>
            <a:ea typeface="+mn-ea"/>
            <a:cs typeface="Arial" panose="020B0604020202020204" pitchFamily="34" charset="0"/>
          </a:endParaRPr>
        </a:p>
        <a:p>
          <a:r>
            <a:rPr lang="en-US" sz="1100" b="1">
              <a:solidFill>
                <a:srgbClr val="B9C8D3"/>
              </a:solidFill>
              <a:latin typeface="Arial" panose="020B0604020202020204" pitchFamily="34" charset="0"/>
              <a:ea typeface="+mn-ea"/>
              <a:cs typeface="Arial" panose="020B0604020202020204" pitchFamily="34" charset="0"/>
            </a:rPr>
            <a:t>Enter the equipment</a:t>
          </a:r>
          <a:r>
            <a:rPr lang="en-US" sz="1100" b="1" baseline="0">
              <a:solidFill>
                <a:srgbClr val="B9C8D3"/>
              </a:solidFill>
              <a:latin typeface="Arial" panose="020B0604020202020204" pitchFamily="34" charset="0"/>
              <a:ea typeface="+mn-ea"/>
              <a:cs typeface="Arial" panose="020B0604020202020204" pitchFamily="34" charset="0"/>
            </a:rPr>
            <a:t> information in the yellow fields. </a:t>
          </a:r>
        </a:p>
        <a:p>
          <a:endParaRPr lang="en-US" sz="1100" b="1" baseline="0">
            <a:solidFill>
              <a:srgbClr val="B9C8D3"/>
            </a:solidFill>
            <a:latin typeface="Arial" panose="020B0604020202020204" pitchFamily="34" charset="0"/>
            <a:ea typeface="+mn-ea"/>
            <a:cs typeface="Arial" panose="020B0604020202020204" pitchFamily="34" charset="0"/>
          </a:endParaRPr>
        </a:p>
        <a:p>
          <a:r>
            <a:rPr lang="en-US" sz="1100" b="1" baseline="0">
              <a:solidFill>
                <a:srgbClr val="B9C8D3"/>
              </a:solidFill>
              <a:latin typeface="Arial" panose="020B0604020202020204" pitchFamily="34" charset="0"/>
              <a:ea typeface="+mn-ea"/>
              <a:cs typeface="Arial" panose="020B0604020202020204" pitchFamily="34" charset="0"/>
            </a:rPr>
            <a:t>Equipment rates can be found on the 'FEMA EQUIPMENT RATE' sheet.</a:t>
          </a:r>
          <a:endParaRPr lang="en-US" sz="1100" b="1">
            <a:solidFill>
              <a:srgbClr val="B9C8D3"/>
            </a:solidFill>
            <a:latin typeface="Arial" panose="020B0604020202020204" pitchFamily="34" charset="0"/>
            <a:ea typeface="+mn-ea"/>
            <a:cs typeface="Arial" panose="020B0604020202020204" pitchFamily="34" charset="0"/>
          </a:endParaRPr>
        </a:p>
        <a:p>
          <a:endParaRPr lang="en-US" sz="1100" b="1">
            <a:solidFill>
              <a:srgbClr val="B9C8D3"/>
            </a:solidFill>
            <a:latin typeface="Arial" panose="020B0604020202020204" pitchFamily="34" charset="0"/>
            <a:ea typeface="+mn-ea"/>
            <a:cs typeface="Arial" panose="020B0604020202020204" pitchFamily="34" charset="0"/>
          </a:endParaRPr>
        </a:p>
        <a:p>
          <a:r>
            <a:rPr lang="en-US" sz="1100" b="1">
              <a:solidFill>
                <a:srgbClr val="B9C8D3"/>
              </a:solidFill>
              <a:latin typeface="Arial" panose="020B0604020202020204" pitchFamily="34" charset="0"/>
              <a:ea typeface="+mn-ea"/>
              <a:cs typeface="Arial" panose="020B0604020202020204" pitchFamily="34" charset="0"/>
            </a:rPr>
            <a:t>Enter</a:t>
          </a:r>
          <a:r>
            <a:rPr lang="en-US" sz="1100" b="1" baseline="0">
              <a:solidFill>
                <a:srgbClr val="B9C8D3"/>
              </a:solidFill>
              <a:latin typeface="Arial" panose="020B0604020202020204" pitchFamily="34" charset="0"/>
              <a:ea typeface="+mn-ea"/>
              <a:cs typeface="Arial" panose="020B0604020202020204" pitchFamily="34" charset="0"/>
            </a:rPr>
            <a:t> the date(s) the equipment was used and associated hours. </a:t>
          </a:r>
          <a:r>
            <a:rPr lang="en-US" sz="1100" b="1" baseline="0">
              <a:solidFill>
                <a:srgbClr val="B9C8D3"/>
              </a:solidFill>
              <a:effectLst/>
              <a:latin typeface="Arial" panose="020B0604020202020204" pitchFamily="34" charset="0"/>
              <a:ea typeface="+mn-ea"/>
              <a:cs typeface="Arial" panose="020B0604020202020204" pitchFamily="34" charset="0"/>
            </a:rPr>
            <a:t>Dates are calculated based on intial date entered.  Date formulas can be overriden to accomodate non-consecutive dates.</a:t>
          </a:r>
          <a:endParaRPr lang="en-US" sz="1100" b="1" baseline="0">
            <a:solidFill>
              <a:srgbClr val="B9C8D3"/>
            </a:solidFill>
            <a:latin typeface="Arial" panose="020B0604020202020204" pitchFamily="34" charset="0"/>
            <a:ea typeface="+mn-ea"/>
            <a:cs typeface="Arial" panose="020B0604020202020204" pitchFamily="34" charset="0"/>
          </a:endParaRPr>
        </a:p>
        <a:p>
          <a:endParaRPr lang="en-US" sz="1100" b="1" baseline="0">
            <a:solidFill>
              <a:srgbClr val="B9C8D3"/>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rgbClr val="B9C8D3"/>
              </a:solidFill>
              <a:effectLst/>
              <a:latin typeface="+mn-lt"/>
              <a:ea typeface="+mn-ea"/>
              <a:cs typeface="+mn-cs"/>
            </a:rPr>
            <a:t>The 'TOTAL</a:t>
          </a:r>
          <a:r>
            <a:rPr lang="en-US" sz="1100" b="1" baseline="0">
              <a:solidFill>
                <a:srgbClr val="B9C8D3"/>
              </a:solidFill>
              <a:effectLst/>
              <a:latin typeface="+mn-lt"/>
              <a:ea typeface="+mn-ea"/>
              <a:cs typeface="+mn-cs"/>
            </a:rPr>
            <a:t> COST' will be autofilled to the 'COST SUMMARY ROLL-UP' sheet.</a:t>
          </a:r>
        </a:p>
        <a:p>
          <a:pPr marL="0" marR="0" indent="0" defTabSz="914400" eaLnBrk="1" fontAlgn="auto" latinLnBrk="0" hangingPunct="1">
            <a:lnSpc>
              <a:spcPct val="100000"/>
            </a:lnSpc>
            <a:spcBef>
              <a:spcPts val="0"/>
            </a:spcBef>
            <a:spcAft>
              <a:spcPts val="0"/>
            </a:spcAft>
            <a:buClrTx/>
            <a:buSzTx/>
            <a:buFontTx/>
            <a:buNone/>
            <a:tabLst/>
            <a:defRPr/>
          </a:pPr>
          <a:endParaRPr lang="en-US" sz="1100" b="1" baseline="0">
            <a:solidFill>
              <a:srgbClr val="B9C8D3"/>
            </a:solidFill>
            <a:effectLst/>
            <a:latin typeface="+mn-lt"/>
            <a:ea typeface="+mn-ea"/>
            <a:cs typeface="+mn-cs"/>
          </a:endParaRPr>
        </a:p>
        <a:p>
          <a:r>
            <a:rPr lang="en-US" sz="1100" b="1" baseline="0">
              <a:solidFill>
                <a:srgbClr val="B9C8D3"/>
              </a:solidFill>
              <a:effectLst/>
              <a:latin typeface="+mn-lt"/>
              <a:ea typeface="+mn-ea"/>
              <a:cs typeface="+mn-cs"/>
            </a:rPr>
            <a:t>Formulas must be maintained if additional lines are required.  To do this:</a:t>
          </a:r>
          <a:endParaRPr lang="en-US">
            <a:solidFill>
              <a:srgbClr val="B9C8D3"/>
            </a:solidFill>
            <a:effectLst/>
          </a:endParaRPr>
        </a:p>
        <a:p>
          <a:r>
            <a:rPr lang="en-US" sz="1100" b="1" baseline="0">
              <a:solidFill>
                <a:srgbClr val="B9C8D3"/>
              </a:solidFill>
              <a:effectLst/>
              <a:latin typeface="+mn-lt"/>
              <a:ea typeface="+mn-ea"/>
              <a:cs typeface="+mn-cs"/>
            </a:rPr>
            <a:t> - Copy entire row</a:t>
          </a:r>
          <a:endParaRPr lang="en-US">
            <a:solidFill>
              <a:srgbClr val="B9C8D3"/>
            </a:solidFill>
            <a:effectLst/>
          </a:endParaRPr>
        </a:p>
        <a:p>
          <a:r>
            <a:rPr lang="en-US" sz="1100" b="1" baseline="0">
              <a:solidFill>
                <a:srgbClr val="B9C8D3"/>
              </a:solidFill>
              <a:effectLst/>
              <a:latin typeface="+mn-lt"/>
              <a:ea typeface="+mn-ea"/>
              <a:cs typeface="+mn-cs"/>
            </a:rPr>
            <a:t> - Select 'Insert Copied Cells'</a:t>
          </a:r>
          <a:endParaRPr lang="en-US">
            <a:solidFill>
              <a:srgbClr val="B9C8D3"/>
            </a:solidFill>
            <a:effectLst/>
          </a:endParaRPr>
        </a:p>
        <a:p>
          <a:r>
            <a:rPr lang="en-US" sz="1100" b="1" baseline="0">
              <a:solidFill>
                <a:srgbClr val="B9C8D3"/>
              </a:solidFill>
              <a:effectLst/>
              <a:latin typeface="+mn-lt"/>
              <a:ea typeface="+mn-ea"/>
              <a:cs typeface="+mn-cs"/>
            </a:rPr>
            <a:t> - Confirm that 'Cost' formulas copied</a:t>
          </a:r>
          <a:endParaRPr lang="en-US">
            <a:solidFill>
              <a:srgbClr val="B9C8D3"/>
            </a:solidFill>
            <a:effectLst/>
          </a:endParaRPr>
        </a:p>
      </xdr:txBody>
    </xdr:sp>
    <xdr:clientData/>
  </xdr:twoCellAnchor>
  <xdr:twoCellAnchor editAs="oneCell">
    <xdr:from>
      <xdr:col>33</xdr:col>
      <xdr:colOff>0</xdr:colOff>
      <xdr:row>20</xdr:row>
      <xdr:rowOff>212912</xdr:rowOff>
    </xdr:from>
    <xdr:to>
      <xdr:col>40</xdr:col>
      <xdr:colOff>547743</xdr:colOff>
      <xdr:row>24</xdr:row>
      <xdr:rowOff>174774</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89088" y="6275294"/>
          <a:ext cx="3169920" cy="126174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400050</xdr:colOff>
      <xdr:row>0</xdr:row>
      <xdr:rowOff>209550</xdr:rowOff>
    </xdr:from>
    <xdr:to>
      <xdr:col>5</xdr:col>
      <xdr:colOff>876300</xdr:colOff>
      <xdr:row>0</xdr:row>
      <xdr:rowOff>209550</xdr:rowOff>
    </xdr:to>
    <xdr:sp macro="" textlink="">
      <xdr:nvSpPr>
        <xdr:cNvPr id="104452" name="Line 4">
          <a:extLst>
            <a:ext uri="{FF2B5EF4-FFF2-40B4-BE49-F238E27FC236}">
              <a16:creationId xmlns:a16="http://schemas.microsoft.com/office/drawing/2014/main" id="{00000000-0008-0000-0500-000004980100}"/>
            </a:ext>
          </a:extLst>
        </xdr:cNvPr>
        <xdr:cNvSpPr>
          <a:spLocks noChangeShapeType="1"/>
        </xdr:cNvSpPr>
      </xdr:nvSpPr>
      <xdr:spPr bwMode="auto">
        <a:xfrm flipV="1">
          <a:off x="5915025" y="209550"/>
          <a:ext cx="476250" cy="0"/>
        </a:xfrm>
        <a:prstGeom prst="line">
          <a:avLst/>
        </a:prstGeom>
        <a:noFill/>
        <a:ln w="9525">
          <a:solidFill>
            <a:srgbClr val="000000"/>
          </a:solidFill>
          <a:round/>
          <a:headEnd/>
          <a:tailEnd type="triangle" w="med" len="med"/>
        </a:ln>
        <a:effectLst>
          <a:prstShdw prst="shdw17" dist="17961" dir="2700000">
            <a:srgbClr val="000000">
              <a:gamma/>
              <a:shade val="60000"/>
              <a:invGamma/>
            </a:srgbClr>
          </a:prstShdw>
        </a:effec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28575</xdr:colOff>
      <xdr:row>1</xdr:row>
      <xdr:rowOff>9524</xdr:rowOff>
    </xdr:from>
    <xdr:to>
      <xdr:col>17</xdr:col>
      <xdr:colOff>428625</xdr:colOff>
      <xdr:row>17</xdr:row>
      <xdr:rowOff>314325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0210800" y="171449"/>
          <a:ext cx="3448050" cy="5133976"/>
        </a:xfrm>
        <a:prstGeom prst="rect">
          <a:avLst/>
        </a:prstGeom>
        <a:solidFill>
          <a:srgbClr val="00607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solidFill>
                <a:srgbClr val="B9C8D3"/>
              </a:solidFill>
              <a:effectLst/>
              <a:latin typeface="Arial" panose="020B0604020202020204" pitchFamily="34" charset="0"/>
              <a:ea typeface="+mn-ea"/>
              <a:cs typeface="Arial" panose="020B0604020202020204" pitchFamily="34" charset="0"/>
            </a:rPr>
            <a:t>Instructions:</a:t>
          </a:r>
          <a:endParaRPr lang="en-US" b="1">
            <a:solidFill>
              <a:srgbClr val="B9C8D3"/>
            </a:solidFill>
            <a:effectLst/>
            <a:latin typeface="Arial" panose="020B0604020202020204" pitchFamily="34" charset="0"/>
            <a:cs typeface="Arial" panose="020B0604020202020204" pitchFamily="34" charset="0"/>
          </a:endParaRPr>
        </a:p>
        <a:p>
          <a:endParaRPr lang="en-US" sz="1100" b="1">
            <a:solidFill>
              <a:srgbClr val="B9C8D3"/>
            </a:solidFill>
            <a:latin typeface="Arial" panose="020B0604020202020204" pitchFamily="34" charset="0"/>
            <a:ea typeface="+mn-ea"/>
            <a:cs typeface="Arial" panose="020B0604020202020204" pitchFamily="34" charset="0"/>
          </a:endParaRPr>
        </a:p>
        <a:p>
          <a:r>
            <a:rPr lang="en-US" sz="1100" b="1">
              <a:solidFill>
                <a:srgbClr val="B9C8D3"/>
              </a:solidFill>
              <a:latin typeface="Arial" panose="020B0604020202020204" pitchFamily="34" charset="0"/>
              <a:ea typeface="+mn-ea"/>
              <a:cs typeface="Arial" panose="020B0604020202020204" pitchFamily="34" charset="0"/>
            </a:rPr>
            <a:t>List the full invoice value amount in the 'TOTAL INVOICED AMOUNT' column.  </a:t>
          </a:r>
        </a:p>
        <a:p>
          <a:endParaRPr lang="en-US" sz="1100" b="1">
            <a:solidFill>
              <a:srgbClr val="B9C8D3"/>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rgbClr val="B9C8D3"/>
              </a:solidFill>
              <a:latin typeface="Arial" panose="020B0604020202020204" pitchFamily="34" charset="0"/>
              <a:ea typeface="+mn-ea"/>
              <a:cs typeface="Arial" panose="020B0604020202020204" pitchFamily="34" charset="0"/>
            </a:rPr>
            <a:t>If the full invoice amount is</a:t>
          </a:r>
          <a:r>
            <a:rPr lang="en-US" sz="1100" b="1" baseline="0">
              <a:solidFill>
                <a:srgbClr val="B9C8D3"/>
              </a:solidFill>
              <a:latin typeface="Arial" panose="020B0604020202020204" pitchFamily="34" charset="0"/>
              <a:ea typeface="+mn-ea"/>
              <a:cs typeface="Arial" panose="020B0604020202020204" pitchFamily="34" charset="0"/>
            </a:rPr>
            <a:t> not being claimed for ER Program reimbursement, document the claimed amount in the '</a:t>
          </a:r>
          <a:r>
            <a:rPr lang="en-US" sz="1100" b="1">
              <a:solidFill>
                <a:srgbClr val="B9C8D3"/>
              </a:solidFill>
              <a:effectLst/>
              <a:latin typeface="Arial" panose="020B0604020202020204" pitchFamily="34" charset="0"/>
              <a:ea typeface="+mn-ea"/>
              <a:cs typeface="Arial" panose="020B0604020202020204" pitchFamily="34" charset="0"/>
            </a:rPr>
            <a:t>TOTAL CLAIMED AMOUNT' column</a:t>
          </a:r>
          <a:r>
            <a:rPr lang="en-US" sz="1100" b="1" baseline="0">
              <a:solidFill>
                <a:srgbClr val="B9C8D3"/>
              </a:solidFill>
              <a:effectLst/>
              <a:latin typeface="Arial" panose="020B0604020202020204" pitchFamily="34" charset="0"/>
              <a:ea typeface="+mn-ea"/>
              <a:cs typeface="Arial" panose="020B0604020202020204" pitchFamily="34" charset="0"/>
            </a:rPr>
            <a:t> and </a:t>
          </a:r>
          <a:r>
            <a:rPr lang="en-US" sz="1100" b="1">
              <a:solidFill>
                <a:srgbClr val="B9C8D3"/>
              </a:solidFill>
              <a:effectLst/>
              <a:latin typeface="Arial" panose="020B0604020202020204" pitchFamily="34" charset="0"/>
              <a:ea typeface="+mn-ea"/>
              <a:cs typeface="Arial" panose="020B0604020202020204" pitchFamily="34" charset="0"/>
            </a:rPr>
            <a:t>add a comment documenting</a:t>
          </a:r>
          <a:r>
            <a:rPr lang="en-US" sz="1100" b="1" baseline="0">
              <a:solidFill>
                <a:srgbClr val="B9C8D3"/>
              </a:solidFill>
              <a:effectLst/>
              <a:latin typeface="Arial" panose="020B0604020202020204" pitchFamily="34" charset="0"/>
              <a:ea typeface="+mn-ea"/>
              <a:cs typeface="Arial" panose="020B0604020202020204" pitchFamily="34" charset="0"/>
            </a:rPr>
            <a:t> the reason the invoiced and claimed values do not match in the</a:t>
          </a:r>
          <a:r>
            <a:rPr lang="en-US" sz="1100" b="1">
              <a:solidFill>
                <a:srgbClr val="B9C8D3"/>
              </a:solidFill>
              <a:effectLst/>
              <a:latin typeface="Arial" panose="020B0604020202020204" pitchFamily="34" charset="0"/>
              <a:ea typeface="+mn-ea"/>
              <a:cs typeface="Arial" panose="020B0604020202020204" pitchFamily="34" charset="0"/>
            </a:rPr>
            <a:t> 'COMMENTS' column.  </a:t>
          </a:r>
          <a:endParaRPr lang="en-US" b="1">
            <a:solidFill>
              <a:srgbClr val="B9C8D3"/>
            </a:solidFill>
            <a:effectLst/>
            <a:latin typeface="Arial" panose="020B0604020202020204" pitchFamily="34" charset="0"/>
            <a:cs typeface="Arial" panose="020B0604020202020204" pitchFamily="34" charset="0"/>
          </a:endParaRPr>
        </a:p>
        <a:p>
          <a:endParaRPr lang="en-US" sz="1100" b="1">
            <a:solidFill>
              <a:srgbClr val="B9C8D3"/>
            </a:solidFill>
            <a:latin typeface="Arial" panose="020B0604020202020204" pitchFamily="34" charset="0"/>
            <a:ea typeface="+mn-ea"/>
            <a:cs typeface="Arial" panose="020B0604020202020204" pitchFamily="34" charset="0"/>
          </a:endParaRPr>
        </a:p>
        <a:p>
          <a:r>
            <a:rPr lang="en-US" sz="1100" b="1">
              <a:solidFill>
                <a:srgbClr val="B9C8D3"/>
              </a:solidFill>
              <a:latin typeface="Arial" panose="020B0604020202020204" pitchFamily="34" charset="0"/>
              <a:ea typeface="+mn-ea"/>
              <a:cs typeface="Arial" panose="020B0604020202020204" pitchFamily="34" charset="0"/>
            </a:rPr>
            <a:t>The 'TOTAL</a:t>
          </a:r>
          <a:r>
            <a:rPr lang="en-US" sz="1100" b="1" baseline="0">
              <a:solidFill>
                <a:srgbClr val="B9C8D3"/>
              </a:solidFill>
              <a:latin typeface="Arial" panose="020B0604020202020204" pitchFamily="34" charset="0"/>
              <a:ea typeface="+mn-ea"/>
              <a:cs typeface="Arial" panose="020B0604020202020204" pitchFamily="34" charset="0"/>
            </a:rPr>
            <a:t> CLAIMED AMOUNT' will be autofilled to the 'COST SUMMARY ROLL-UP' sheet.</a:t>
          </a:r>
        </a:p>
        <a:p>
          <a:endParaRPr lang="en-US" sz="1100" b="1" baseline="0">
            <a:solidFill>
              <a:srgbClr val="B9C8D3"/>
            </a:solidFill>
            <a:latin typeface="Arial" panose="020B0604020202020204" pitchFamily="34" charset="0"/>
            <a:ea typeface="+mn-ea"/>
            <a:cs typeface="Arial" panose="020B0604020202020204" pitchFamily="34" charset="0"/>
          </a:endParaRPr>
        </a:p>
        <a:p>
          <a:r>
            <a:rPr lang="en-US" sz="1100" b="1" baseline="0">
              <a:solidFill>
                <a:srgbClr val="B9C8D3"/>
              </a:solidFill>
              <a:latin typeface="Arial" panose="020B0604020202020204" pitchFamily="34" charset="0"/>
              <a:ea typeface="+mn-ea"/>
              <a:cs typeface="Arial" panose="020B0604020202020204" pitchFamily="34" charset="0"/>
            </a:rPr>
            <a:t>In the 'Source of Data' column place insert the invoice number for materials purchased. The 'Stock' column should be with an 'X' to denote on-hand materials that were used for repair. If you do not have the invoice for the original purchase of on-hand materials, you will not be able to request reimbursement for use of the materials.</a:t>
          </a:r>
          <a:endParaRPr lang="en-US" sz="1100" b="1">
            <a:solidFill>
              <a:srgbClr val="B9C8D3"/>
            </a:solidFill>
            <a:latin typeface="Arial" panose="020B0604020202020204" pitchFamily="34" charset="0"/>
            <a:ea typeface="+mn-ea"/>
            <a:cs typeface="Arial" panose="020B0604020202020204" pitchFamily="34" charset="0"/>
          </a:endParaRPr>
        </a:p>
        <a:p>
          <a:endParaRPr lang="en-US" sz="1100" b="1">
            <a:solidFill>
              <a:srgbClr val="B9C8D3"/>
            </a:solidFill>
            <a:latin typeface="Arial" panose="020B0604020202020204" pitchFamily="34" charset="0"/>
            <a:ea typeface="+mn-ea"/>
            <a:cs typeface="Arial" panose="020B0604020202020204" pitchFamily="34" charset="0"/>
          </a:endParaRPr>
        </a:p>
        <a:p>
          <a:r>
            <a:rPr lang="en-US" sz="1100" b="1" baseline="0">
              <a:solidFill>
                <a:srgbClr val="B9C8D3"/>
              </a:solidFill>
              <a:effectLst/>
              <a:latin typeface="Arial" panose="020B0604020202020204" pitchFamily="34" charset="0"/>
              <a:ea typeface="+mn-ea"/>
              <a:cs typeface="Arial" panose="020B0604020202020204" pitchFamily="34" charset="0"/>
            </a:rPr>
            <a:t>Formulas must be maintained if additional lines are required.  To do this:</a:t>
          </a:r>
          <a:endParaRPr lang="en-US" b="1">
            <a:solidFill>
              <a:srgbClr val="B9C8D3"/>
            </a:solidFill>
            <a:effectLst/>
            <a:latin typeface="Arial" panose="020B0604020202020204" pitchFamily="34" charset="0"/>
            <a:cs typeface="Arial" panose="020B0604020202020204" pitchFamily="34" charset="0"/>
          </a:endParaRPr>
        </a:p>
        <a:p>
          <a:r>
            <a:rPr lang="en-US" sz="1100" b="1" baseline="0">
              <a:solidFill>
                <a:srgbClr val="B9C8D3"/>
              </a:solidFill>
              <a:effectLst/>
              <a:latin typeface="Arial" panose="020B0604020202020204" pitchFamily="34" charset="0"/>
              <a:ea typeface="+mn-ea"/>
              <a:cs typeface="Arial" panose="020B0604020202020204" pitchFamily="34" charset="0"/>
            </a:rPr>
            <a:t> - Copy entire row</a:t>
          </a:r>
          <a:endParaRPr lang="en-US" b="1">
            <a:solidFill>
              <a:srgbClr val="B9C8D3"/>
            </a:solidFill>
            <a:effectLst/>
            <a:latin typeface="Arial" panose="020B0604020202020204" pitchFamily="34" charset="0"/>
            <a:cs typeface="Arial" panose="020B0604020202020204" pitchFamily="34" charset="0"/>
          </a:endParaRPr>
        </a:p>
        <a:p>
          <a:r>
            <a:rPr lang="en-US" sz="1100" b="1" baseline="0">
              <a:solidFill>
                <a:srgbClr val="B9C8D3"/>
              </a:solidFill>
              <a:effectLst/>
              <a:latin typeface="Arial" panose="020B0604020202020204" pitchFamily="34" charset="0"/>
              <a:ea typeface="+mn-ea"/>
              <a:cs typeface="Arial" panose="020B0604020202020204" pitchFamily="34" charset="0"/>
            </a:rPr>
            <a:t> - Select 'Insert Copied Cells'</a:t>
          </a:r>
          <a:endParaRPr lang="en-US" b="1">
            <a:solidFill>
              <a:srgbClr val="B9C8D3"/>
            </a:solidFill>
            <a:effectLst/>
            <a:latin typeface="Arial" panose="020B0604020202020204" pitchFamily="34" charset="0"/>
            <a:cs typeface="Arial" panose="020B0604020202020204" pitchFamily="34" charset="0"/>
          </a:endParaRPr>
        </a:p>
        <a:p>
          <a:r>
            <a:rPr lang="en-US" sz="1100" b="1" baseline="0">
              <a:solidFill>
                <a:srgbClr val="B9C8D3"/>
              </a:solidFill>
              <a:effectLst/>
              <a:latin typeface="Arial" panose="020B0604020202020204" pitchFamily="34" charset="0"/>
              <a:ea typeface="+mn-ea"/>
              <a:cs typeface="Arial" panose="020B0604020202020204" pitchFamily="34" charset="0"/>
            </a:rPr>
            <a:t> - Confirm that 'Cost' formulas copied</a:t>
          </a:r>
          <a:endParaRPr lang="en-US" b="1">
            <a:solidFill>
              <a:srgbClr val="B9C8D3"/>
            </a:solidFill>
            <a:effectLst/>
            <a:latin typeface="Arial" panose="020B0604020202020204" pitchFamily="34" charset="0"/>
            <a:cs typeface="Arial" panose="020B0604020202020204" pitchFamily="34" charset="0"/>
          </a:endParaRPr>
        </a:p>
      </xdr:txBody>
    </xdr:sp>
    <xdr:clientData/>
  </xdr:twoCellAnchor>
  <xdr:twoCellAnchor editAs="oneCell">
    <xdr:from>
      <xdr:col>12</xdr:col>
      <xdr:colOff>190500</xdr:colOff>
      <xdr:row>19</xdr:row>
      <xdr:rowOff>123825</xdr:rowOff>
    </xdr:from>
    <xdr:to>
      <xdr:col>17</xdr:col>
      <xdr:colOff>312420</xdr:colOff>
      <xdr:row>23</xdr:row>
      <xdr:rowOff>90170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5762625"/>
          <a:ext cx="3169920" cy="126174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13</xdr:col>
      <xdr:colOff>76200</xdr:colOff>
      <xdr:row>1</xdr:row>
      <xdr:rowOff>28575</xdr:rowOff>
    </xdr:from>
    <xdr:to>
      <xdr:col>22</xdr:col>
      <xdr:colOff>95250</xdr:colOff>
      <xdr:row>14</xdr:row>
      <xdr:rowOff>57149</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125075" y="190500"/>
          <a:ext cx="3448050" cy="2419349"/>
        </a:xfrm>
        <a:prstGeom prst="rect">
          <a:avLst/>
        </a:prstGeom>
        <a:solidFill>
          <a:srgbClr val="00607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solidFill>
                <a:srgbClr val="B9C8D3"/>
              </a:solidFill>
              <a:effectLst/>
              <a:latin typeface="+mn-lt"/>
              <a:ea typeface="+mn-ea"/>
              <a:cs typeface="+mn-cs"/>
            </a:rPr>
            <a:t>Instructions:</a:t>
          </a:r>
          <a:endParaRPr lang="en-US">
            <a:solidFill>
              <a:srgbClr val="B9C8D3"/>
            </a:solidFill>
            <a:effectLst/>
          </a:endParaRPr>
        </a:p>
        <a:p>
          <a:endParaRPr lang="en-US" sz="1100" b="1">
            <a:solidFill>
              <a:srgbClr val="B9C8D3"/>
            </a:solidFill>
            <a:latin typeface="+mn-lt"/>
            <a:ea typeface="+mn-ea"/>
            <a:cs typeface="+mn-cs"/>
          </a:endParaRPr>
        </a:p>
        <a:p>
          <a:r>
            <a:rPr lang="en-US" sz="1100" b="1">
              <a:solidFill>
                <a:srgbClr val="B9C8D3"/>
              </a:solidFill>
              <a:latin typeface="+mn-lt"/>
              <a:ea typeface="+mn-ea"/>
              <a:cs typeface="+mn-cs"/>
            </a:rPr>
            <a:t>Complete all appropriate fields and insert the claimed amount in the 'TOTAL COST' column.</a:t>
          </a:r>
        </a:p>
        <a:p>
          <a:endParaRPr lang="en-US" sz="1100" b="1">
            <a:solidFill>
              <a:srgbClr val="B9C8D3"/>
            </a:solidFill>
            <a:latin typeface="+mn-lt"/>
            <a:ea typeface="+mn-ea"/>
            <a:cs typeface="+mn-cs"/>
          </a:endParaRPr>
        </a:p>
        <a:p>
          <a:r>
            <a:rPr lang="en-US" sz="1100" b="1">
              <a:solidFill>
                <a:srgbClr val="B9C8D3"/>
              </a:solidFill>
              <a:effectLst/>
              <a:latin typeface="+mn-lt"/>
              <a:ea typeface="+mn-ea"/>
              <a:cs typeface="+mn-cs"/>
            </a:rPr>
            <a:t>The 'TOTAL</a:t>
          </a:r>
          <a:r>
            <a:rPr lang="en-US" sz="1100" b="1" baseline="0">
              <a:solidFill>
                <a:srgbClr val="B9C8D3"/>
              </a:solidFill>
              <a:effectLst/>
              <a:latin typeface="+mn-lt"/>
              <a:ea typeface="+mn-ea"/>
              <a:cs typeface="+mn-cs"/>
            </a:rPr>
            <a:t> COST' will be autofilled to the 'COST SUMMARY ROLL-UP' sheet.</a:t>
          </a:r>
        </a:p>
        <a:p>
          <a:endParaRPr lang="en-US">
            <a:solidFill>
              <a:srgbClr val="B9C8D3"/>
            </a:solidFill>
            <a:effectLst/>
          </a:endParaRPr>
        </a:p>
        <a:p>
          <a:r>
            <a:rPr lang="en-US" sz="1100" b="1" baseline="0">
              <a:solidFill>
                <a:srgbClr val="B9C8D3"/>
              </a:solidFill>
              <a:effectLst/>
              <a:latin typeface="+mn-lt"/>
              <a:ea typeface="+mn-ea"/>
              <a:cs typeface="+mn-cs"/>
            </a:rPr>
            <a:t>Formulas must be maintained if additional lines are required.  To do this:</a:t>
          </a:r>
          <a:endParaRPr lang="en-US">
            <a:solidFill>
              <a:srgbClr val="B9C8D3"/>
            </a:solidFill>
            <a:effectLst/>
          </a:endParaRPr>
        </a:p>
        <a:p>
          <a:r>
            <a:rPr lang="en-US" sz="1100" b="1" baseline="0">
              <a:solidFill>
                <a:srgbClr val="B9C8D3"/>
              </a:solidFill>
              <a:effectLst/>
              <a:latin typeface="+mn-lt"/>
              <a:ea typeface="+mn-ea"/>
              <a:cs typeface="+mn-cs"/>
            </a:rPr>
            <a:t> - Copy entire row</a:t>
          </a:r>
          <a:endParaRPr lang="en-US">
            <a:solidFill>
              <a:srgbClr val="B9C8D3"/>
            </a:solidFill>
            <a:effectLst/>
          </a:endParaRPr>
        </a:p>
        <a:p>
          <a:r>
            <a:rPr lang="en-US" sz="1100" b="1" baseline="0">
              <a:solidFill>
                <a:srgbClr val="B9C8D3"/>
              </a:solidFill>
              <a:effectLst/>
              <a:latin typeface="+mn-lt"/>
              <a:ea typeface="+mn-ea"/>
              <a:cs typeface="+mn-cs"/>
            </a:rPr>
            <a:t> - Select 'Insert Copied Cells'</a:t>
          </a:r>
          <a:endParaRPr lang="en-US">
            <a:solidFill>
              <a:srgbClr val="B9C8D3"/>
            </a:solidFill>
            <a:effectLst/>
          </a:endParaRPr>
        </a:p>
        <a:p>
          <a:r>
            <a:rPr lang="en-US" sz="1100" b="1" baseline="0">
              <a:solidFill>
                <a:srgbClr val="B9C8D3"/>
              </a:solidFill>
              <a:effectLst/>
              <a:latin typeface="+mn-lt"/>
              <a:ea typeface="+mn-ea"/>
              <a:cs typeface="+mn-cs"/>
            </a:rPr>
            <a:t> - Confirm that 'Cost' formulas copied</a:t>
          </a:r>
          <a:endParaRPr lang="en-US">
            <a:solidFill>
              <a:srgbClr val="B9C8D3"/>
            </a:solidFill>
            <a:effectLst/>
          </a:endParaRPr>
        </a:p>
        <a:p>
          <a:endParaRPr lang="en-US" sz="1100" b="1">
            <a:solidFill>
              <a:schemeClr val="dk1"/>
            </a:solidFill>
            <a:latin typeface="+mn-lt"/>
            <a:ea typeface="+mn-ea"/>
            <a:cs typeface="+mn-cs"/>
          </a:endParaRPr>
        </a:p>
      </xdr:txBody>
    </xdr:sp>
    <xdr:clientData/>
  </xdr:twoCellAnchor>
  <xdr:twoCellAnchor editAs="oneCell">
    <xdr:from>
      <xdr:col>13</xdr:col>
      <xdr:colOff>228600</xdr:colOff>
      <xdr:row>17</xdr:row>
      <xdr:rowOff>0</xdr:rowOff>
    </xdr:from>
    <xdr:to>
      <xdr:col>21</xdr:col>
      <xdr:colOff>350520</xdr:colOff>
      <xdr:row>24</xdr:row>
      <xdr:rowOff>128270</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77475" y="3038475"/>
          <a:ext cx="3169920" cy="126174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12</xdr:col>
      <xdr:colOff>57150</xdr:colOff>
      <xdr:row>1</xdr:row>
      <xdr:rowOff>9524</xdr:rowOff>
    </xdr:from>
    <xdr:to>
      <xdr:col>21</xdr:col>
      <xdr:colOff>76200</xdr:colOff>
      <xdr:row>14</xdr:row>
      <xdr:rowOff>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077450" y="171449"/>
          <a:ext cx="3448050" cy="3695701"/>
        </a:xfrm>
        <a:prstGeom prst="rect">
          <a:avLst/>
        </a:prstGeom>
        <a:solidFill>
          <a:srgbClr val="00607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solidFill>
                <a:srgbClr val="B9C8D3"/>
              </a:solidFill>
              <a:effectLst/>
              <a:latin typeface="Arial" panose="020B0604020202020204" pitchFamily="34" charset="0"/>
              <a:ea typeface="+mn-ea"/>
              <a:cs typeface="Arial" panose="020B0604020202020204" pitchFamily="34" charset="0"/>
            </a:rPr>
            <a:t>Instructions:</a:t>
          </a:r>
          <a:endParaRPr lang="en-US" b="1">
            <a:solidFill>
              <a:srgbClr val="B9C8D3"/>
            </a:solidFill>
            <a:effectLst/>
            <a:latin typeface="Arial" panose="020B0604020202020204" pitchFamily="34" charset="0"/>
            <a:cs typeface="Arial" panose="020B0604020202020204" pitchFamily="34" charset="0"/>
          </a:endParaRPr>
        </a:p>
        <a:p>
          <a:endParaRPr lang="en-US" sz="1100" b="1">
            <a:solidFill>
              <a:srgbClr val="B9C8D3"/>
            </a:solidFill>
            <a:latin typeface="Arial" panose="020B0604020202020204" pitchFamily="34" charset="0"/>
            <a:ea typeface="+mn-ea"/>
            <a:cs typeface="Arial" panose="020B0604020202020204" pitchFamily="34" charset="0"/>
          </a:endParaRPr>
        </a:p>
        <a:p>
          <a:r>
            <a:rPr lang="en-US" sz="1100" b="1">
              <a:solidFill>
                <a:srgbClr val="B9C8D3"/>
              </a:solidFill>
              <a:effectLst/>
              <a:latin typeface="Arial" panose="020B0604020202020204" pitchFamily="34" charset="0"/>
              <a:ea typeface="+mn-ea"/>
              <a:cs typeface="Arial" panose="020B0604020202020204" pitchFamily="34" charset="0"/>
            </a:rPr>
            <a:t>List the full contract value amount in the 'TOTAL CONTRACT AMOUNT' column.  </a:t>
          </a:r>
          <a:endParaRPr lang="en-US" b="1">
            <a:solidFill>
              <a:srgbClr val="B9C8D3"/>
            </a:solidFill>
            <a:effectLst/>
            <a:latin typeface="Arial" panose="020B0604020202020204" pitchFamily="34" charset="0"/>
            <a:cs typeface="Arial" panose="020B0604020202020204" pitchFamily="34" charset="0"/>
          </a:endParaRPr>
        </a:p>
        <a:p>
          <a:pPr eaLnBrk="1" fontAlgn="auto" latinLnBrk="0" hangingPunct="1"/>
          <a:endParaRPr lang="en-US" sz="1100" b="1">
            <a:solidFill>
              <a:srgbClr val="B9C8D3"/>
            </a:solidFill>
            <a:effectLst/>
            <a:latin typeface="Arial" panose="020B0604020202020204" pitchFamily="34" charset="0"/>
            <a:ea typeface="+mn-ea"/>
            <a:cs typeface="Arial" panose="020B0604020202020204" pitchFamily="34" charset="0"/>
          </a:endParaRPr>
        </a:p>
        <a:p>
          <a:pPr eaLnBrk="1" fontAlgn="auto" latinLnBrk="0" hangingPunct="1"/>
          <a:r>
            <a:rPr lang="en-US" sz="1100" b="1">
              <a:solidFill>
                <a:srgbClr val="B9C8D3"/>
              </a:solidFill>
              <a:effectLst/>
              <a:latin typeface="Arial" panose="020B0604020202020204" pitchFamily="34" charset="0"/>
              <a:ea typeface="+mn-ea"/>
              <a:cs typeface="Arial" panose="020B0604020202020204" pitchFamily="34" charset="0"/>
            </a:rPr>
            <a:t>If the full contract amount is</a:t>
          </a:r>
          <a:r>
            <a:rPr lang="en-US" sz="1100" b="1" baseline="0">
              <a:solidFill>
                <a:srgbClr val="B9C8D3"/>
              </a:solidFill>
              <a:effectLst/>
              <a:latin typeface="Arial" panose="020B0604020202020204" pitchFamily="34" charset="0"/>
              <a:ea typeface="+mn-ea"/>
              <a:cs typeface="Arial" panose="020B0604020202020204" pitchFamily="34" charset="0"/>
            </a:rPr>
            <a:t> not being claimed for ER Program reimbursement, document the claimed amount in the '</a:t>
          </a:r>
          <a:r>
            <a:rPr lang="en-US" sz="1100" b="1">
              <a:solidFill>
                <a:srgbClr val="B9C8D3"/>
              </a:solidFill>
              <a:effectLst/>
              <a:latin typeface="Arial" panose="020B0604020202020204" pitchFamily="34" charset="0"/>
              <a:ea typeface="+mn-ea"/>
              <a:cs typeface="Arial" panose="020B0604020202020204" pitchFamily="34" charset="0"/>
            </a:rPr>
            <a:t>TOTAL CLAIMED AMOUNT' column</a:t>
          </a:r>
          <a:r>
            <a:rPr lang="en-US" sz="1100" b="1" baseline="0">
              <a:solidFill>
                <a:srgbClr val="B9C8D3"/>
              </a:solidFill>
              <a:effectLst/>
              <a:latin typeface="Arial" panose="020B0604020202020204" pitchFamily="34" charset="0"/>
              <a:ea typeface="+mn-ea"/>
              <a:cs typeface="Arial" panose="020B0604020202020204" pitchFamily="34" charset="0"/>
            </a:rPr>
            <a:t> and </a:t>
          </a:r>
          <a:r>
            <a:rPr lang="en-US" sz="1100" b="1">
              <a:solidFill>
                <a:srgbClr val="B9C8D3"/>
              </a:solidFill>
              <a:effectLst/>
              <a:latin typeface="Arial" panose="020B0604020202020204" pitchFamily="34" charset="0"/>
              <a:ea typeface="+mn-ea"/>
              <a:cs typeface="Arial" panose="020B0604020202020204" pitchFamily="34" charset="0"/>
            </a:rPr>
            <a:t>add a comment documenting</a:t>
          </a:r>
          <a:r>
            <a:rPr lang="en-US" sz="1100" b="1" baseline="0">
              <a:solidFill>
                <a:srgbClr val="B9C8D3"/>
              </a:solidFill>
              <a:effectLst/>
              <a:latin typeface="Arial" panose="020B0604020202020204" pitchFamily="34" charset="0"/>
              <a:ea typeface="+mn-ea"/>
              <a:cs typeface="Arial" panose="020B0604020202020204" pitchFamily="34" charset="0"/>
            </a:rPr>
            <a:t> the reason the contract and claimed values do not match in the</a:t>
          </a:r>
          <a:r>
            <a:rPr lang="en-US" sz="1100" b="1">
              <a:solidFill>
                <a:srgbClr val="B9C8D3"/>
              </a:solidFill>
              <a:effectLst/>
              <a:latin typeface="Arial" panose="020B0604020202020204" pitchFamily="34" charset="0"/>
              <a:ea typeface="+mn-ea"/>
              <a:cs typeface="Arial" panose="020B0604020202020204" pitchFamily="34" charset="0"/>
            </a:rPr>
            <a:t> 'COMMENTS' column.  </a:t>
          </a:r>
          <a:endParaRPr lang="en-US" b="1">
            <a:solidFill>
              <a:srgbClr val="B9C8D3"/>
            </a:solidFill>
            <a:effectLst/>
            <a:latin typeface="Arial" panose="020B0604020202020204" pitchFamily="34" charset="0"/>
            <a:cs typeface="Arial" panose="020B0604020202020204" pitchFamily="34" charset="0"/>
          </a:endParaRPr>
        </a:p>
        <a:p>
          <a:endParaRPr lang="en-US" sz="1100" b="1">
            <a:solidFill>
              <a:srgbClr val="B9C8D3"/>
            </a:solidFill>
            <a:latin typeface="Arial" panose="020B0604020202020204" pitchFamily="34" charset="0"/>
            <a:ea typeface="+mn-ea"/>
            <a:cs typeface="Arial" panose="020B0604020202020204" pitchFamily="34" charset="0"/>
          </a:endParaRPr>
        </a:p>
        <a:p>
          <a:r>
            <a:rPr lang="en-US" sz="1100" b="1">
              <a:solidFill>
                <a:srgbClr val="B9C8D3"/>
              </a:solidFill>
              <a:effectLst/>
              <a:latin typeface="Arial" panose="020B0604020202020204" pitchFamily="34" charset="0"/>
              <a:ea typeface="+mn-ea"/>
              <a:cs typeface="Arial" panose="020B0604020202020204" pitchFamily="34" charset="0"/>
            </a:rPr>
            <a:t>The 'TOTAL</a:t>
          </a:r>
          <a:r>
            <a:rPr lang="en-US" sz="1100" b="1" baseline="0">
              <a:solidFill>
                <a:srgbClr val="B9C8D3"/>
              </a:solidFill>
              <a:effectLst/>
              <a:latin typeface="Arial" panose="020B0604020202020204" pitchFamily="34" charset="0"/>
              <a:ea typeface="+mn-ea"/>
              <a:cs typeface="Arial" panose="020B0604020202020204" pitchFamily="34" charset="0"/>
            </a:rPr>
            <a:t> CLAIMED AMOUNT' will be autofilled to the 'COST SUMMARY ROLL-UP' sheet.</a:t>
          </a:r>
          <a:endParaRPr lang="en-US" b="1">
            <a:solidFill>
              <a:srgbClr val="B9C8D3"/>
            </a:solidFill>
            <a:effectLst/>
            <a:latin typeface="Arial" panose="020B0604020202020204" pitchFamily="34" charset="0"/>
            <a:cs typeface="Arial" panose="020B0604020202020204" pitchFamily="34" charset="0"/>
          </a:endParaRPr>
        </a:p>
        <a:p>
          <a:endParaRPr lang="en-US" sz="1100" b="1" baseline="0">
            <a:solidFill>
              <a:srgbClr val="B9C8D3"/>
            </a:solidFill>
            <a:effectLst/>
            <a:latin typeface="Arial" panose="020B0604020202020204" pitchFamily="34" charset="0"/>
            <a:ea typeface="+mn-ea"/>
            <a:cs typeface="Arial" panose="020B0604020202020204" pitchFamily="34" charset="0"/>
          </a:endParaRPr>
        </a:p>
        <a:p>
          <a:r>
            <a:rPr lang="en-US" sz="1100" b="1" baseline="0">
              <a:solidFill>
                <a:srgbClr val="B9C8D3"/>
              </a:solidFill>
              <a:effectLst/>
              <a:latin typeface="Arial" panose="020B0604020202020204" pitchFamily="34" charset="0"/>
              <a:ea typeface="+mn-ea"/>
              <a:cs typeface="Arial" panose="020B0604020202020204" pitchFamily="34" charset="0"/>
            </a:rPr>
            <a:t>Formulas must be maintained if additional lines are required.  To do this:</a:t>
          </a:r>
          <a:endParaRPr lang="en-US" b="1">
            <a:solidFill>
              <a:srgbClr val="B9C8D3"/>
            </a:solidFill>
            <a:effectLst/>
            <a:latin typeface="Arial" panose="020B0604020202020204" pitchFamily="34" charset="0"/>
            <a:cs typeface="Arial" panose="020B0604020202020204" pitchFamily="34" charset="0"/>
          </a:endParaRPr>
        </a:p>
        <a:p>
          <a:r>
            <a:rPr lang="en-US" sz="1100" b="1" baseline="0">
              <a:solidFill>
                <a:srgbClr val="B9C8D3"/>
              </a:solidFill>
              <a:effectLst/>
              <a:latin typeface="Arial" panose="020B0604020202020204" pitchFamily="34" charset="0"/>
              <a:ea typeface="+mn-ea"/>
              <a:cs typeface="Arial" panose="020B0604020202020204" pitchFamily="34" charset="0"/>
            </a:rPr>
            <a:t> - Copy entire row</a:t>
          </a:r>
          <a:endParaRPr lang="en-US" b="1">
            <a:solidFill>
              <a:srgbClr val="B9C8D3"/>
            </a:solidFill>
            <a:effectLst/>
            <a:latin typeface="Arial" panose="020B0604020202020204" pitchFamily="34" charset="0"/>
            <a:cs typeface="Arial" panose="020B0604020202020204" pitchFamily="34" charset="0"/>
          </a:endParaRPr>
        </a:p>
        <a:p>
          <a:r>
            <a:rPr lang="en-US" sz="1100" b="1" baseline="0">
              <a:solidFill>
                <a:srgbClr val="B9C8D3"/>
              </a:solidFill>
              <a:effectLst/>
              <a:latin typeface="Arial" panose="020B0604020202020204" pitchFamily="34" charset="0"/>
              <a:ea typeface="+mn-ea"/>
              <a:cs typeface="Arial" panose="020B0604020202020204" pitchFamily="34" charset="0"/>
            </a:rPr>
            <a:t> - Select 'Insert Copied Cells'</a:t>
          </a:r>
          <a:endParaRPr lang="en-US" b="1">
            <a:solidFill>
              <a:srgbClr val="B9C8D3"/>
            </a:solidFill>
            <a:effectLst/>
            <a:latin typeface="Arial" panose="020B0604020202020204" pitchFamily="34" charset="0"/>
            <a:cs typeface="Arial" panose="020B0604020202020204" pitchFamily="34" charset="0"/>
          </a:endParaRPr>
        </a:p>
        <a:p>
          <a:r>
            <a:rPr lang="en-US" sz="1100" b="1" baseline="0">
              <a:solidFill>
                <a:srgbClr val="B9C8D3"/>
              </a:solidFill>
              <a:effectLst/>
              <a:latin typeface="Arial" panose="020B0604020202020204" pitchFamily="34" charset="0"/>
              <a:ea typeface="+mn-ea"/>
              <a:cs typeface="Arial" panose="020B0604020202020204" pitchFamily="34" charset="0"/>
            </a:rPr>
            <a:t> - Confirm that 'Cost' formulas copied</a:t>
          </a:r>
          <a:endParaRPr lang="en-US" b="1">
            <a:solidFill>
              <a:srgbClr val="B9C8D3"/>
            </a:solidFill>
            <a:effectLst/>
            <a:latin typeface="Arial" panose="020B0604020202020204" pitchFamily="34" charset="0"/>
            <a:cs typeface="Arial" panose="020B0604020202020204" pitchFamily="34" charset="0"/>
          </a:endParaRPr>
        </a:p>
      </xdr:txBody>
    </xdr:sp>
    <xdr:clientData/>
  </xdr:twoCellAnchor>
  <xdr:twoCellAnchor editAs="oneCell">
    <xdr:from>
      <xdr:col>12</xdr:col>
      <xdr:colOff>171450</xdr:colOff>
      <xdr:row>15</xdr:row>
      <xdr:rowOff>95250</xdr:rowOff>
    </xdr:from>
    <xdr:to>
      <xdr:col>20</xdr:col>
      <xdr:colOff>293370</xdr:colOff>
      <xdr:row>19</xdr:row>
      <xdr:rowOff>61595</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91750" y="4286250"/>
          <a:ext cx="3169920" cy="126174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fema.gov/Documents%20and%20Settings/jamie_marshall/Local%20Settings/Temporary%20Internet%20Files/Content.Outlook/TP1IZU6Z/PA%20Technology/02%20-%20PW%20Tools/0%20-%20PW%20Templates/National%20PW%20Template%20V2.5%20-%20February%20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FEMAcostcodes"/>
      <sheetName val="PW FACT SHEET"/>
      <sheetName val="FILL OUT FIRST - TOC"/>
      <sheetName val="PW"/>
      <sheetName val="DDD-SOW CONTINUATION"/>
      <sheetName val="SCOPE NOTES"/>
      <sheetName val="COST CONTINUATION"/>
      <sheetName val="SC"/>
      <sheetName val="HMP"/>
      <sheetName val="HAZMIT SUM"/>
      <sheetName val="PW PNP FACILITY QUESTIONNAIRE"/>
      <sheetName val="DIRECT ADMIN COSTS"/>
      <sheetName val="FORCE ACCOUNT SUMMARY"/>
      <sheetName val="PAYROLL DATA"/>
      <sheetName val="FRINGE"/>
      <sheetName val="LABOR"/>
      <sheetName val="EQUIPMENT INVENTORY"/>
      <sheetName val="EQUIPMENT"/>
      <sheetName val="MATERIALS"/>
      <sheetName val="CONTRACTS"/>
      <sheetName val="RENTAL EQUIPMENT"/>
      <sheetName val="PHOTOS"/>
      <sheetName val="LOCATION MAP"/>
      <sheetName val="FIRMETTE"/>
      <sheetName val="CODESEARCH"/>
      <sheetName val="DO NOT SCAN"/>
      <sheetName val="BACKUP"/>
      <sheetName val="NARRATIVE"/>
      <sheetName val="SITE COSTS"/>
      <sheetName val="Estimator I"/>
      <sheetName val="Estimator II"/>
      <sheetName val="REPETITIVE LOSS"/>
      <sheetName val="RPA"/>
      <sheetName val="PNP RPA FORM"/>
      <sheetName val="EXIT BRIEFING"/>
      <sheetName val="Utility"/>
      <sheetName val="States"/>
      <sheetName val="Count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CC"/>
        </a:solidFill>
        <a:ln w="9525" cap="flat" cmpd="sng" algn="ctr">
          <a:noFill/>
          <a:prstDash val="solid"/>
          <a:round/>
          <a:headEnd type="none" w="med" len="med"/>
          <a:tailEnd type="none" w="med" len="med"/>
        </a:ln>
        <a:effectLst>
          <a:prstShdw prst="shdw17" dist="17961" dir="2700000">
            <a:srgbClr val="FFFFCC">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CC"/>
        </a:solidFill>
        <a:ln w="9525" cap="flat" cmpd="sng" algn="ctr">
          <a:noFill/>
          <a:prstDash val="solid"/>
          <a:round/>
          <a:headEnd type="none" w="med" len="med"/>
          <a:tailEnd type="none" w="med" len="med"/>
        </a:ln>
        <a:effectLst>
          <a:prstShdw prst="shdw17" dist="17961" dir="2700000">
            <a:srgbClr val="FFFFCC">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9.xml"/><Relationship Id="rId3" Type="http://schemas.openxmlformats.org/officeDocument/2006/relationships/vmlDrawing" Target="../drawings/vmlDrawing1.vml"/><Relationship Id="rId7" Type="http://schemas.openxmlformats.org/officeDocument/2006/relationships/control" Target="../activeX/activeX3.xml"/><Relationship Id="rId12" Type="http://schemas.openxmlformats.org/officeDocument/2006/relationships/control" Target="../activeX/activeX8.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7.xml"/><Relationship Id="rId5" Type="http://schemas.openxmlformats.org/officeDocument/2006/relationships/image" Target="../media/image1.emf"/><Relationship Id="rId10" Type="http://schemas.openxmlformats.org/officeDocument/2006/relationships/control" Target="../activeX/activeX6.xml"/><Relationship Id="rId4" Type="http://schemas.openxmlformats.org/officeDocument/2006/relationships/control" Target="../activeX/activeX1.xml"/><Relationship Id="rId9" Type="http://schemas.openxmlformats.org/officeDocument/2006/relationships/control" Target="../activeX/activeX5.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3.xml"/><Relationship Id="rId3" Type="http://schemas.openxmlformats.org/officeDocument/2006/relationships/vmlDrawing" Target="../drawings/vmlDrawing2.vml"/><Relationship Id="rId7" Type="http://schemas.openxmlformats.org/officeDocument/2006/relationships/control" Target="../activeX/activeX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11.xml"/><Relationship Id="rId11" Type="http://schemas.openxmlformats.org/officeDocument/2006/relationships/comments" Target="../comments1.xml"/><Relationship Id="rId5" Type="http://schemas.openxmlformats.org/officeDocument/2006/relationships/image" Target="../media/image3.emf"/><Relationship Id="rId10" Type="http://schemas.openxmlformats.org/officeDocument/2006/relationships/control" Target="../activeX/activeX15.xml"/><Relationship Id="rId4" Type="http://schemas.openxmlformats.org/officeDocument/2006/relationships/control" Target="../activeX/activeX10.xml"/><Relationship Id="rId9" Type="http://schemas.openxmlformats.org/officeDocument/2006/relationships/control" Target="../activeX/activeX1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BB1F53"/>
    <pageSetUpPr fitToPage="1"/>
  </sheetPr>
  <dimension ref="B1:F30"/>
  <sheetViews>
    <sheetView showGridLines="0" showZeros="0" tabSelected="1" zoomScaleNormal="100" zoomScaleSheetLayoutView="87" workbookViewId="0">
      <selection activeCell="C4" sqref="C4"/>
    </sheetView>
  </sheetViews>
  <sheetFormatPr defaultColWidth="9.109375" defaultRowHeight="13.2" x14ac:dyDescent="0.25"/>
  <cols>
    <col min="1" max="1" width="2.6640625" style="29" customWidth="1"/>
    <col min="2" max="2" width="5.5546875" style="29" customWidth="1"/>
    <col min="3" max="3" width="33.109375" style="29" customWidth="1"/>
    <col min="4" max="4" width="7.33203125" style="29" customWidth="1"/>
    <col min="5" max="5" width="42.88671875" style="29" customWidth="1"/>
    <col min="6" max="6" width="52.33203125" style="29" customWidth="1"/>
    <col min="7" max="16384" width="9.109375" style="29"/>
  </cols>
  <sheetData>
    <row r="1" spans="2:6" ht="6.75" customHeight="1" x14ac:dyDescent="0.25">
      <c r="E1" s="257"/>
    </row>
    <row r="2" spans="2:6" ht="6.75" customHeight="1" thickBot="1" x14ac:dyDescent="0.3">
      <c r="E2" s="257"/>
    </row>
    <row r="3" spans="2:6" ht="54" customHeight="1" thickBot="1" x14ac:dyDescent="0.3">
      <c r="B3" s="253" t="s">
        <v>0</v>
      </c>
      <c r="C3" s="254"/>
      <c r="D3" s="105"/>
      <c r="E3" s="255" t="s">
        <v>1</v>
      </c>
      <c r="F3" s="256"/>
    </row>
    <row r="4" spans="2:6" ht="17.25" customHeight="1" x14ac:dyDescent="0.25">
      <c r="B4" s="42"/>
      <c r="C4" s="45" t="s">
        <v>2</v>
      </c>
      <c r="D4" s="258" t="s">
        <v>3</v>
      </c>
      <c r="E4" s="100" t="s">
        <v>4</v>
      </c>
      <c r="F4" s="94"/>
    </row>
    <row r="5" spans="2:6" ht="17.25" customHeight="1" x14ac:dyDescent="0.25">
      <c r="B5" s="43"/>
      <c r="C5" s="92" t="s">
        <v>5</v>
      </c>
      <c r="D5" s="259"/>
      <c r="E5" s="101" t="s">
        <v>6</v>
      </c>
      <c r="F5" s="95"/>
    </row>
    <row r="6" spans="2:6" ht="17.25" customHeight="1" x14ac:dyDescent="0.25">
      <c r="B6" s="43"/>
      <c r="C6" s="44" t="s">
        <v>7</v>
      </c>
      <c r="D6" s="259"/>
      <c r="E6" s="102" t="s">
        <v>8</v>
      </c>
      <c r="F6" s="96"/>
    </row>
    <row r="7" spans="2:6" ht="17.25" customHeight="1" thickBot="1" x14ac:dyDescent="0.3">
      <c r="B7" s="43"/>
      <c r="C7" s="44" t="s">
        <v>9</v>
      </c>
      <c r="D7" s="259"/>
      <c r="E7" s="101" t="s">
        <v>10</v>
      </c>
      <c r="F7" s="95"/>
    </row>
    <row r="8" spans="2:6" ht="17.25" customHeight="1" x14ac:dyDescent="0.25">
      <c r="B8" s="43"/>
      <c r="C8" s="44" t="s">
        <v>11</v>
      </c>
      <c r="D8" s="258" t="s">
        <v>12</v>
      </c>
      <c r="E8" s="100" t="s">
        <v>13</v>
      </c>
      <c r="F8" s="94"/>
    </row>
    <row r="9" spans="2:6" ht="17.25" customHeight="1" x14ac:dyDescent="0.25">
      <c r="B9" s="43"/>
      <c r="C9" s="92" t="s">
        <v>14</v>
      </c>
      <c r="D9" s="259"/>
      <c r="E9" s="101" t="s">
        <v>15</v>
      </c>
      <c r="F9" s="95"/>
    </row>
    <row r="10" spans="2:6" ht="17.25" customHeight="1" x14ac:dyDescent="0.25">
      <c r="B10" s="43"/>
      <c r="C10" s="76" t="s">
        <v>16</v>
      </c>
      <c r="D10" s="259"/>
      <c r="E10" s="101" t="s">
        <v>17</v>
      </c>
      <c r="F10" s="97"/>
    </row>
    <row r="11" spans="2:6" ht="17.25" customHeight="1" x14ac:dyDescent="0.25">
      <c r="B11" s="43"/>
      <c r="C11" s="91" t="s">
        <v>18</v>
      </c>
      <c r="D11" s="259"/>
      <c r="E11" s="103" t="s">
        <v>19</v>
      </c>
      <c r="F11" s="98"/>
    </row>
    <row r="12" spans="2:6" ht="17.25" customHeight="1" thickBot="1" x14ac:dyDescent="0.3">
      <c r="B12" s="77"/>
      <c r="C12" s="93" t="s">
        <v>20</v>
      </c>
      <c r="D12" s="260"/>
      <c r="E12" s="104" t="s">
        <v>21</v>
      </c>
      <c r="F12" s="99"/>
    </row>
    <row r="13" spans="2:6" ht="18" customHeight="1" x14ac:dyDescent="0.25"/>
    <row r="14" spans="2:6" ht="18" customHeight="1" x14ac:dyDescent="0.25"/>
    <row r="15" spans="2:6" ht="21.75" customHeight="1" x14ac:dyDescent="0.25"/>
    <row r="16" spans="2:6" ht="21.75" customHeight="1" x14ac:dyDescent="0.25"/>
    <row r="17" spans="2:6" ht="21.75" customHeight="1" x14ac:dyDescent="0.25"/>
    <row r="18" spans="2:6" ht="21.75" customHeight="1" x14ac:dyDescent="0.25"/>
    <row r="19" spans="2:6" ht="21.75" customHeight="1" x14ac:dyDescent="0.25"/>
    <row r="20" spans="2:6" ht="21.75" customHeight="1" x14ac:dyDescent="0.25"/>
    <row r="21" spans="2:6" ht="21.75" customHeight="1" x14ac:dyDescent="0.25"/>
    <row r="22" spans="2:6" ht="27.75" customHeight="1" x14ac:dyDescent="0.25"/>
    <row r="23" spans="2:6" ht="27.75" customHeight="1" x14ac:dyDescent="0.25"/>
    <row r="24" spans="2:6" ht="27.75" customHeight="1" x14ac:dyDescent="0.25"/>
    <row r="25" spans="2:6" s="36" customFormat="1" ht="21.75" customHeight="1" x14ac:dyDescent="0.25">
      <c r="B25" s="29"/>
      <c r="C25" s="29"/>
      <c r="D25" s="29"/>
      <c r="E25" s="29"/>
      <c r="F25" s="29"/>
    </row>
    <row r="26" spans="2:6" s="36" customFormat="1" ht="21.75" customHeight="1" x14ac:dyDescent="0.25">
      <c r="B26" s="29"/>
      <c r="C26" s="29"/>
      <c r="D26" s="29"/>
      <c r="E26" s="29"/>
      <c r="F26" s="29"/>
    </row>
    <row r="27" spans="2:6" s="36" customFormat="1" ht="21.75" customHeight="1" x14ac:dyDescent="0.25">
      <c r="B27" s="29"/>
      <c r="C27" s="29"/>
      <c r="D27" s="29"/>
      <c r="E27" s="29"/>
      <c r="F27" s="29"/>
    </row>
    <row r="28" spans="2:6" s="36" customFormat="1" ht="21.75" customHeight="1" x14ac:dyDescent="0.25">
      <c r="B28" s="29"/>
      <c r="C28" s="29"/>
      <c r="D28" s="29"/>
      <c r="E28" s="29"/>
      <c r="F28" s="29"/>
    </row>
    <row r="29" spans="2:6" ht="21.75" customHeight="1" x14ac:dyDescent="0.25"/>
    <row r="30" spans="2:6" ht="22.5" customHeight="1" x14ac:dyDescent="0.25"/>
  </sheetData>
  <mergeCells count="5">
    <mergeCell ref="B3:C3"/>
    <mergeCell ref="E3:F3"/>
    <mergeCell ref="E1:E2"/>
    <mergeCell ref="D4:D7"/>
    <mergeCell ref="D8:D12"/>
  </mergeCells>
  <phoneticPr fontId="0" type="noConversion"/>
  <dataValidations count="2">
    <dataValidation type="textLength" allowBlank="1" showInputMessage="1" showErrorMessage="1" errorTitle="Project Reference Number" error="Only seven (7) characters or less can be used as the Project Reference Number" sqref="F7" xr:uid="{00000000-0002-0000-0000-000000000000}">
      <formula1>0</formula1>
      <formula2>7</formula2>
    </dataValidation>
    <dataValidation type="list" allowBlank="1" showInputMessage="1" showErrorMessage="1" sqref="F6" xr:uid="{00000000-0002-0000-0000-000001000000}">
      <formula1>Category</formula1>
    </dataValidation>
  </dataValidations>
  <hyperlinks>
    <hyperlink ref="C4" location="'COST SUMMARY ROLL-UP'!Print_Area" display="Cost Summary Roll-Up" xr:uid="{00000000-0004-0000-0000-000000000000}"/>
    <hyperlink ref="C6" location="LABOR!Print_Area" display="Labor" xr:uid="{00000000-0004-0000-0000-000001000000}"/>
    <hyperlink ref="C7" location="EQUIPMENT!Print_Area" display="Equipment" xr:uid="{00000000-0004-0000-0000-000002000000}"/>
    <hyperlink ref="C10" location="CONTRACTS!Print_Titles" display="Contracts" xr:uid="{00000000-0004-0000-0000-000003000000}"/>
    <hyperlink ref="C9" location="MATERIALS!Print_Area" display="Materials" xr:uid="{00000000-0004-0000-0000-000004000000}"/>
    <hyperlink ref="C5" location="'FRINGE BENEFITS'!Print_Area" display="Fringe Benefits" xr:uid="{00000000-0004-0000-0000-000005000000}"/>
    <hyperlink ref="C11" location="'RENTAL EQUIPMENT'!Print_Titles" display="Rental Equipment" xr:uid="{00000000-0004-0000-0000-000006000000}"/>
    <hyperlink ref="C12" location="'DIRECT ADMIN COSTS'!Print_Area" display="Direct Admin Costs" xr:uid="{00000000-0004-0000-0000-000007000000}"/>
    <hyperlink ref="C8" location="'FEMA EQUIPMENT RATES'!Print_Area" display="FEMA Equipment Rates" xr:uid="{00000000-0004-0000-0000-000008000000}"/>
  </hyperlinks>
  <printOptions horizontalCentered="1" verticalCentered="1"/>
  <pageMargins left="0.25" right="0.25" top="0.25" bottom="0.25" header="0.25" footer="0.49"/>
  <pageSetup scale="96" orientation="landscape" r:id="rId1"/>
  <headerFooter alignWithMargins="0"/>
  <drawing r:id="rId2"/>
  <legacyDrawing r:id="rId3"/>
  <controls>
    <mc:AlternateContent xmlns:mc="http://schemas.openxmlformats.org/markup-compatibility/2006">
      <mc:Choice Requires="x14">
        <control shapeId="64681" r:id="rId4" name="CheckBox2">
          <controlPr defaultSize="0" autoFill="0" autoLine="0" r:id="rId5">
            <anchor moveWithCells="1">
              <from>
                <xdr:col>1</xdr:col>
                <xdr:colOff>30480</xdr:colOff>
                <xdr:row>11</xdr:row>
                <xdr:rowOff>60960</xdr:rowOff>
              </from>
              <to>
                <xdr:col>1</xdr:col>
                <xdr:colOff>266700</xdr:colOff>
                <xdr:row>11</xdr:row>
                <xdr:rowOff>205740</xdr:rowOff>
              </to>
            </anchor>
          </controlPr>
        </control>
      </mc:Choice>
      <mc:Fallback>
        <control shapeId="64681" r:id="rId4" name="CheckBox2"/>
      </mc:Fallback>
    </mc:AlternateContent>
    <mc:AlternateContent xmlns:mc="http://schemas.openxmlformats.org/markup-compatibility/2006">
      <mc:Choice Requires="x14">
        <control shapeId="64678" r:id="rId6" name="CheckBox3">
          <controlPr defaultSize="0" autoFill="0" autoLine="0" r:id="rId5">
            <anchor moveWithCells="1">
              <from>
                <xdr:col>1</xdr:col>
                <xdr:colOff>30480</xdr:colOff>
                <xdr:row>10</xdr:row>
                <xdr:rowOff>60960</xdr:rowOff>
              </from>
              <to>
                <xdr:col>1</xdr:col>
                <xdr:colOff>266700</xdr:colOff>
                <xdr:row>10</xdr:row>
                <xdr:rowOff>205740</xdr:rowOff>
              </to>
            </anchor>
          </controlPr>
        </control>
      </mc:Choice>
      <mc:Fallback>
        <control shapeId="64678" r:id="rId6" name="CheckBox3"/>
      </mc:Fallback>
    </mc:AlternateContent>
    <mc:AlternateContent xmlns:mc="http://schemas.openxmlformats.org/markup-compatibility/2006">
      <mc:Choice Requires="x14">
        <control shapeId="64676" r:id="rId7" name="CheckBox1">
          <controlPr defaultSize="0" autoFill="0" autoLine="0" r:id="rId5">
            <anchor moveWithCells="1">
              <from>
                <xdr:col>1</xdr:col>
                <xdr:colOff>30480</xdr:colOff>
                <xdr:row>9</xdr:row>
                <xdr:rowOff>60960</xdr:rowOff>
              </from>
              <to>
                <xdr:col>1</xdr:col>
                <xdr:colOff>266700</xdr:colOff>
                <xdr:row>9</xdr:row>
                <xdr:rowOff>205740</xdr:rowOff>
              </to>
            </anchor>
          </controlPr>
        </control>
      </mc:Choice>
      <mc:Fallback>
        <control shapeId="64676" r:id="rId7" name="CheckBox1"/>
      </mc:Fallback>
    </mc:AlternateContent>
    <mc:AlternateContent xmlns:mc="http://schemas.openxmlformats.org/markup-compatibility/2006">
      <mc:Choice Requires="x14">
        <control shapeId="64673" r:id="rId8" name="CheckBox26">
          <controlPr defaultSize="0" autoFill="0" autoLine="0" r:id="rId5">
            <anchor moveWithCells="1">
              <from>
                <xdr:col>1</xdr:col>
                <xdr:colOff>30480</xdr:colOff>
                <xdr:row>8</xdr:row>
                <xdr:rowOff>60960</xdr:rowOff>
              </from>
              <to>
                <xdr:col>1</xdr:col>
                <xdr:colOff>266700</xdr:colOff>
                <xdr:row>8</xdr:row>
                <xdr:rowOff>205740</xdr:rowOff>
              </to>
            </anchor>
          </controlPr>
        </control>
      </mc:Choice>
      <mc:Fallback>
        <control shapeId="64673" r:id="rId8" name="CheckBox26"/>
      </mc:Fallback>
    </mc:AlternateContent>
    <mc:AlternateContent xmlns:mc="http://schemas.openxmlformats.org/markup-compatibility/2006">
      <mc:Choice Requires="x14">
        <control shapeId="64667" r:id="rId9" name="CheckBox25">
          <controlPr defaultSize="0" autoFill="0" autoLine="0" r:id="rId5">
            <anchor moveWithCells="1">
              <from>
                <xdr:col>1</xdr:col>
                <xdr:colOff>30480</xdr:colOff>
                <xdr:row>7</xdr:row>
                <xdr:rowOff>60960</xdr:rowOff>
              </from>
              <to>
                <xdr:col>1</xdr:col>
                <xdr:colOff>266700</xdr:colOff>
                <xdr:row>7</xdr:row>
                <xdr:rowOff>205740</xdr:rowOff>
              </to>
            </anchor>
          </controlPr>
        </control>
      </mc:Choice>
      <mc:Fallback>
        <control shapeId="64667" r:id="rId9" name="CheckBox25"/>
      </mc:Fallback>
    </mc:AlternateContent>
    <mc:AlternateContent xmlns:mc="http://schemas.openxmlformats.org/markup-compatibility/2006">
      <mc:Choice Requires="x14">
        <control shapeId="64666" r:id="rId10" name="CheckBox23">
          <controlPr defaultSize="0" autoFill="0" autoLine="0" r:id="rId5">
            <anchor moveWithCells="1">
              <from>
                <xdr:col>1</xdr:col>
                <xdr:colOff>38100</xdr:colOff>
                <xdr:row>6</xdr:row>
                <xdr:rowOff>76200</xdr:rowOff>
              </from>
              <to>
                <xdr:col>1</xdr:col>
                <xdr:colOff>274320</xdr:colOff>
                <xdr:row>7</xdr:row>
                <xdr:rowOff>7620</xdr:rowOff>
              </to>
            </anchor>
          </controlPr>
        </control>
      </mc:Choice>
      <mc:Fallback>
        <control shapeId="64666" r:id="rId10" name="CheckBox23"/>
      </mc:Fallback>
    </mc:AlternateContent>
    <mc:AlternateContent xmlns:mc="http://schemas.openxmlformats.org/markup-compatibility/2006">
      <mc:Choice Requires="x14">
        <control shapeId="64665" r:id="rId11" name="CheckBox22">
          <controlPr defaultSize="0" autoFill="0" autoLine="0" r:id="rId5">
            <anchor moveWithCells="1">
              <from>
                <xdr:col>1</xdr:col>
                <xdr:colOff>38100</xdr:colOff>
                <xdr:row>5</xdr:row>
                <xdr:rowOff>76200</xdr:rowOff>
              </from>
              <to>
                <xdr:col>1</xdr:col>
                <xdr:colOff>274320</xdr:colOff>
                <xdr:row>6</xdr:row>
                <xdr:rowOff>7620</xdr:rowOff>
              </to>
            </anchor>
          </controlPr>
        </control>
      </mc:Choice>
      <mc:Fallback>
        <control shapeId="64665" r:id="rId11" name="CheckBox22"/>
      </mc:Fallback>
    </mc:AlternateContent>
    <mc:AlternateContent xmlns:mc="http://schemas.openxmlformats.org/markup-compatibility/2006">
      <mc:Choice Requires="x14">
        <control shapeId="64664" r:id="rId12" name="CheckBox21">
          <controlPr defaultSize="0" autoFill="0" autoLine="0" r:id="rId5">
            <anchor moveWithCells="1">
              <from>
                <xdr:col>1</xdr:col>
                <xdr:colOff>38100</xdr:colOff>
                <xdr:row>4</xdr:row>
                <xdr:rowOff>76200</xdr:rowOff>
              </from>
              <to>
                <xdr:col>1</xdr:col>
                <xdr:colOff>274320</xdr:colOff>
                <xdr:row>5</xdr:row>
                <xdr:rowOff>7620</xdr:rowOff>
              </to>
            </anchor>
          </controlPr>
        </control>
      </mc:Choice>
      <mc:Fallback>
        <control shapeId="64664" r:id="rId12" name="CheckBox21"/>
      </mc:Fallback>
    </mc:AlternateContent>
    <mc:AlternateContent xmlns:mc="http://schemas.openxmlformats.org/markup-compatibility/2006">
      <mc:Choice Requires="x14">
        <control shapeId="64662" r:id="rId13" name="CheckBox19">
          <controlPr defaultSize="0" autoFill="0" autoLine="0" r:id="rId5">
            <anchor moveWithCells="1">
              <from>
                <xdr:col>1</xdr:col>
                <xdr:colOff>38100</xdr:colOff>
                <xdr:row>3</xdr:row>
                <xdr:rowOff>76200</xdr:rowOff>
              </from>
              <to>
                <xdr:col>1</xdr:col>
                <xdr:colOff>274320</xdr:colOff>
                <xdr:row>4</xdr:row>
                <xdr:rowOff>7620</xdr:rowOff>
              </to>
            </anchor>
          </controlPr>
        </control>
      </mc:Choice>
      <mc:Fallback>
        <control shapeId="64662" r:id="rId13" name="CheckBox19"/>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tabColor rgb="FFB9C8D3"/>
    <pageSetUpPr fitToPage="1"/>
  </sheetPr>
  <dimension ref="C2:AD56"/>
  <sheetViews>
    <sheetView showZeros="0" zoomScaleNormal="100" zoomScaleSheetLayoutView="100" workbookViewId="0">
      <selection activeCell="U22" sqref="U22"/>
    </sheetView>
  </sheetViews>
  <sheetFormatPr defaultColWidth="9.109375" defaultRowHeight="13.2" x14ac:dyDescent="0.25"/>
  <cols>
    <col min="1" max="2" width="2.6640625" style="46" customWidth="1"/>
    <col min="3" max="4" width="12.109375" style="46" customWidth="1"/>
    <col min="5" max="6" width="13.33203125" style="46" customWidth="1"/>
    <col min="7" max="7" width="12.109375" style="46" customWidth="1"/>
    <col min="8" max="8" width="14.6640625" style="46" bestFit="1" customWidth="1"/>
    <col min="9" max="10" width="12.109375" style="46" customWidth="1"/>
    <col min="11" max="11" width="2.6640625" style="46" customWidth="1"/>
    <col min="12" max="29" width="9.109375" style="46"/>
    <col min="30" max="30" width="9.109375" style="46" hidden="1" customWidth="1"/>
    <col min="31" max="31" width="9.109375" style="46" customWidth="1"/>
    <col min="32" max="16384" width="9.109375" style="46"/>
  </cols>
  <sheetData>
    <row r="2" spans="3:14" ht="13.8" thickBot="1" x14ac:dyDescent="0.3"/>
    <row r="3" spans="3:14" x14ac:dyDescent="0.25">
      <c r="C3" s="559" t="s">
        <v>678</v>
      </c>
      <c r="D3" s="560"/>
      <c r="E3" s="560"/>
      <c r="F3" s="560"/>
      <c r="G3" s="560"/>
      <c r="H3" s="560"/>
      <c r="I3" s="560"/>
      <c r="J3" s="561"/>
    </row>
    <row r="4" spans="3:14" ht="21" customHeight="1" thickBot="1" x14ac:dyDescent="0.3">
      <c r="C4" s="562" t="s">
        <v>679</v>
      </c>
      <c r="D4" s="563"/>
      <c r="E4" s="563"/>
      <c r="F4" s="563"/>
      <c r="G4" s="563"/>
      <c r="H4" s="563"/>
      <c r="I4" s="563"/>
      <c r="J4" s="564"/>
    </row>
    <row r="5" spans="3:14" ht="15" customHeight="1" x14ac:dyDescent="0.25">
      <c r="C5" s="571" t="s">
        <v>24</v>
      </c>
      <c r="D5" s="343"/>
      <c r="E5" s="344"/>
      <c r="F5" s="192" t="s">
        <v>680</v>
      </c>
      <c r="G5" s="192" t="s">
        <v>26</v>
      </c>
      <c r="H5" s="192" t="s">
        <v>27</v>
      </c>
      <c r="I5" s="567" t="s">
        <v>681</v>
      </c>
      <c r="J5" s="568"/>
    </row>
    <row r="6" spans="3:14" ht="15" customHeight="1" thickBot="1" x14ac:dyDescent="0.3">
      <c r="C6" s="530">
        <f>'FILL OUT FIRST - TOC'!$F$5</f>
        <v>0</v>
      </c>
      <c r="D6" s="531"/>
      <c r="E6" s="532"/>
      <c r="F6" s="193">
        <f>'FILL OUT FIRST - TOC'!$F$7</f>
        <v>0</v>
      </c>
      <c r="G6" s="193">
        <f>'FILL OUT FIRST - TOC'!$F$6</f>
        <v>0</v>
      </c>
      <c r="H6" s="193">
        <f>'FILL OUT FIRST - TOC'!$F$4</f>
        <v>0</v>
      </c>
      <c r="I6" s="569" t="s">
        <v>682</v>
      </c>
      <c r="J6" s="570"/>
    </row>
    <row r="7" spans="3:14" ht="13.8" thickBot="1" x14ac:dyDescent="0.3">
      <c r="C7" s="538" t="s">
        <v>683</v>
      </c>
      <c r="D7" s="539"/>
      <c r="E7" s="539"/>
      <c r="F7" s="539"/>
      <c r="G7" s="539"/>
      <c r="H7" s="539"/>
      <c r="I7" s="539"/>
      <c r="J7" s="540"/>
      <c r="K7" s="47"/>
    </row>
    <row r="8" spans="3:14" ht="21" thickBot="1" x14ac:dyDescent="0.3">
      <c r="C8" s="565" t="s">
        <v>684</v>
      </c>
      <c r="D8" s="566"/>
      <c r="E8" s="566"/>
      <c r="F8" s="566" t="s">
        <v>685</v>
      </c>
      <c r="G8" s="566"/>
      <c r="H8" s="194" t="s">
        <v>686</v>
      </c>
      <c r="I8" s="194" t="s">
        <v>687</v>
      </c>
      <c r="J8" s="195" t="s">
        <v>106</v>
      </c>
      <c r="N8" s="48"/>
    </row>
    <row r="9" spans="3:14" x14ac:dyDescent="0.25">
      <c r="C9" s="554"/>
      <c r="D9" s="555"/>
      <c r="E9" s="555"/>
      <c r="F9" s="555"/>
      <c r="G9" s="555"/>
      <c r="H9" s="206"/>
      <c r="I9" s="207"/>
      <c r="J9" s="196">
        <f>I9*H9</f>
        <v>0</v>
      </c>
    </row>
    <row r="10" spans="3:14" x14ac:dyDescent="0.25">
      <c r="C10" s="533"/>
      <c r="D10" s="534"/>
      <c r="E10" s="534"/>
      <c r="F10" s="534"/>
      <c r="G10" s="534"/>
      <c r="H10" s="208"/>
      <c r="I10" s="207"/>
      <c r="J10" s="197">
        <f t="shared" ref="J10" si="0">I10*H10</f>
        <v>0</v>
      </c>
      <c r="K10" s="47"/>
    </row>
    <row r="11" spans="3:14" x14ac:dyDescent="0.25">
      <c r="C11" s="533"/>
      <c r="D11" s="534"/>
      <c r="E11" s="534"/>
      <c r="F11" s="534"/>
      <c r="G11" s="534"/>
      <c r="H11" s="208"/>
      <c r="I11" s="207"/>
      <c r="J11" s="197">
        <f t="shared" ref="J11:J16" si="1">I11*H11</f>
        <v>0</v>
      </c>
      <c r="K11" s="47"/>
    </row>
    <row r="12" spans="3:14" x14ac:dyDescent="0.25">
      <c r="C12" s="533"/>
      <c r="D12" s="534"/>
      <c r="E12" s="534"/>
      <c r="F12" s="534"/>
      <c r="G12" s="534"/>
      <c r="H12" s="208"/>
      <c r="I12" s="207"/>
      <c r="J12" s="197">
        <f t="shared" si="1"/>
        <v>0</v>
      </c>
      <c r="K12" s="47"/>
    </row>
    <row r="13" spans="3:14" x14ac:dyDescent="0.25">
      <c r="C13" s="533"/>
      <c r="D13" s="534"/>
      <c r="E13" s="534"/>
      <c r="F13" s="534"/>
      <c r="G13" s="534"/>
      <c r="H13" s="208"/>
      <c r="I13" s="207"/>
      <c r="J13" s="197">
        <f t="shared" si="1"/>
        <v>0</v>
      </c>
      <c r="K13" s="47"/>
    </row>
    <row r="14" spans="3:14" x14ac:dyDescent="0.25">
      <c r="C14" s="533"/>
      <c r="D14" s="534"/>
      <c r="E14" s="534"/>
      <c r="F14" s="534"/>
      <c r="G14" s="534"/>
      <c r="H14" s="208"/>
      <c r="I14" s="207"/>
      <c r="J14" s="197">
        <f t="shared" ref="J14:J15" si="2">I14*H14</f>
        <v>0</v>
      </c>
      <c r="K14" s="47"/>
    </row>
    <row r="15" spans="3:14" ht="13.5" customHeight="1" x14ac:dyDescent="0.25">
      <c r="C15" s="533"/>
      <c r="D15" s="534"/>
      <c r="E15" s="534"/>
      <c r="F15" s="534"/>
      <c r="G15" s="534"/>
      <c r="H15" s="208"/>
      <c r="I15" s="207"/>
      <c r="J15" s="197">
        <f t="shared" si="2"/>
        <v>0</v>
      </c>
      <c r="K15" s="47"/>
    </row>
    <row r="16" spans="3:14" x14ac:dyDescent="0.25">
      <c r="C16" s="209"/>
      <c r="D16" s="210"/>
      <c r="E16" s="211"/>
      <c r="F16" s="212"/>
      <c r="G16" s="211"/>
      <c r="H16" s="208"/>
      <c r="I16" s="207"/>
      <c r="J16" s="197">
        <f t="shared" si="1"/>
        <v>0</v>
      </c>
      <c r="K16" s="47"/>
    </row>
    <row r="17" spans="3:11" x14ac:dyDescent="0.25">
      <c r="C17" s="533"/>
      <c r="D17" s="534"/>
      <c r="E17" s="534"/>
      <c r="F17" s="534"/>
      <c r="G17" s="534"/>
      <c r="H17" s="208"/>
      <c r="I17" s="207"/>
      <c r="J17" s="197">
        <f t="shared" ref="J17:J20" si="3">I17*H17</f>
        <v>0</v>
      </c>
      <c r="K17" s="47"/>
    </row>
    <row r="18" spans="3:11" x14ac:dyDescent="0.25">
      <c r="C18" s="533"/>
      <c r="D18" s="534"/>
      <c r="E18" s="534"/>
      <c r="F18" s="534"/>
      <c r="G18" s="534"/>
      <c r="H18" s="208"/>
      <c r="I18" s="207"/>
      <c r="J18" s="197">
        <f t="shared" si="3"/>
        <v>0</v>
      </c>
      <c r="K18" s="47"/>
    </row>
    <row r="19" spans="3:11" x14ac:dyDescent="0.25">
      <c r="C19" s="533"/>
      <c r="D19" s="534"/>
      <c r="E19" s="534"/>
      <c r="F19" s="534"/>
      <c r="G19" s="534"/>
      <c r="H19" s="208"/>
      <c r="I19" s="207"/>
      <c r="J19" s="197">
        <f t="shared" si="3"/>
        <v>0</v>
      </c>
      <c r="K19" s="47"/>
    </row>
    <row r="20" spans="3:11" ht="13.8" thickBot="1" x14ac:dyDescent="0.3">
      <c r="C20" s="536"/>
      <c r="D20" s="537"/>
      <c r="E20" s="537"/>
      <c r="F20" s="537"/>
      <c r="G20" s="537"/>
      <c r="H20" s="213"/>
      <c r="I20" s="207"/>
      <c r="J20" s="198">
        <f t="shared" si="3"/>
        <v>0</v>
      </c>
      <c r="K20" s="47"/>
    </row>
    <row r="21" spans="3:11" ht="13.8" thickBot="1" x14ac:dyDescent="0.3">
      <c r="C21" s="250"/>
      <c r="D21" s="251"/>
      <c r="E21" s="251"/>
      <c r="F21" s="251"/>
      <c r="G21" s="251"/>
      <c r="H21" s="541" t="s">
        <v>688</v>
      </c>
      <c r="I21" s="542"/>
      <c r="J21" s="199">
        <f>SUM(J9:J20)</f>
        <v>0</v>
      </c>
      <c r="K21" s="47"/>
    </row>
    <row r="22" spans="3:11" ht="13.8" thickBot="1" x14ac:dyDescent="0.3">
      <c r="C22" s="538" t="s">
        <v>689</v>
      </c>
      <c r="D22" s="539"/>
      <c r="E22" s="539"/>
      <c r="F22" s="539"/>
      <c r="G22" s="539"/>
      <c r="H22" s="539"/>
      <c r="I22" s="539"/>
      <c r="J22" s="540"/>
      <c r="K22" s="47"/>
    </row>
    <row r="23" spans="3:11" ht="22.5" customHeight="1" thickBot="1" x14ac:dyDescent="0.3">
      <c r="C23" s="200" t="s">
        <v>690</v>
      </c>
      <c r="D23" s="556" t="s">
        <v>691</v>
      </c>
      <c r="E23" s="546"/>
      <c r="F23" s="546"/>
      <c r="G23" s="547"/>
      <c r="H23" s="194" t="s">
        <v>692</v>
      </c>
      <c r="I23" s="194" t="s">
        <v>693</v>
      </c>
      <c r="J23" s="195" t="s">
        <v>106</v>
      </c>
    </row>
    <row r="24" spans="3:11" x14ac:dyDescent="0.25">
      <c r="C24" s="214"/>
      <c r="D24" s="558"/>
      <c r="E24" s="549"/>
      <c r="F24" s="549"/>
      <c r="G24" s="550"/>
      <c r="H24" s="206"/>
      <c r="I24" s="207"/>
      <c r="J24" s="201">
        <f>I24*H24</f>
        <v>0</v>
      </c>
    </row>
    <row r="25" spans="3:11" x14ac:dyDescent="0.25">
      <c r="C25" s="215"/>
      <c r="D25" s="535"/>
      <c r="E25" s="528"/>
      <c r="F25" s="528"/>
      <c r="G25" s="529"/>
      <c r="H25" s="208"/>
      <c r="I25" s="207"/>
      <c r="J25" s="202">
        <f t="shared" ref="J25:J31" si="4">I25*H25</f>
        <v>0</v>
      </c>
      <c r="K25" s="47"/>
    </row>
    <row r="26" spans="3:11" x14ac:dyDescent="0.25">
      <c r="C26" s="215"/>
      <c r="D26" s="535"/>
      <c r="E26" s="528"/>
      <c r="F26" s="528"/>
      <c r="G26" s="529"/>
      <c r="H26" s="208"/>
      <c r="I26" s="207"/>
      <c r="J26" s="202">
        <f t="shared" si="4"/>
        <v>0</v>
      </c>
      <c r="K26" s="47"/>
    </row>
    <row r="27" spans="3:11" x14ac:dyDescent="0.25">
      <c r="C27" s="215"/>
      <c r="D27" s="535"/>
      <c r="E27" s="528"/>
      <c r="F27" s="528"/>
      <c r="G27" s="529"/>
      <c r="H27" s="208"/>
      <c r="I27" s="207"/>
      <c r="J27" s="202">
        <f t="shared" si="4"/>
        <v>0</v>
      </c>
      <c r="K27" s="47"/>
    </row>
    <row r="28" spans="3:11" x14ac:dyDescent="0.25">
      <c r="C28" s="215"/>
      <c r="D28" s="535"/>
      <c r="E28" s="528"/>
      <c r="F28" s="528"/>
      <c r="G28" s="529"/>
      <c r="H28" s="208"/>
      <c r="I28" s="207"/>
      <c r="J28" s="202">
        <f t="shared" ref="J28" si="5">I28*H28</f>
        <v>0</v>
      </c>
      <c r="K28" s="47"/>
    </row>
    <row r="29" spans="3:11" x14ac:dyDescent="0.25">
      <c r="C29" s="215"/>
      <c r="D29" s="535"/>
      <c r="E29" s="528"/>
      <c r="F29" s="528"/>
      <c r="G29" s="529"/>
      <c r="H29" s="208"/>
      <c r="I29" s="207"/>
      <c r="J29" s="202">
        <f t="shared" ref="J29" si="6">I29*H29</f>
        <v>0</v>
      </c>
      <c r="K29" s="47"/>
    </row>
    <row r="30" spans="3:11" x14ac:dyDescent="0.25">
      <c r="C30" s="215"/>
      <c r="D30" s="535"/>
      <c r="E30" s="528"/>
      <c r="F30" s="528"/>
      <c r="G30" s="529"/>
      <c r="H30" s="208"/>
      <c r="I30" s="207"/>
      <c r="J30" s="202">
        <f t="shared" si="4"/>
        <v>0</v>
      </c>
      <c r="K30" s="47"/>
    </row>
    <row r="31" spans="3:11" x14ac:dyDescent="0.25">
      <c r="C31" s="215"/>
      <c r="D31" s="535"/>
      <c r="E31" s="528"/>
      <c r="F31" s="528"/>
      <c r="G31" s="529"/>
      <c r="H31" s="208"/>
      <c r="I31" s="207"/>
      <c r="J31" s="202">
        <f t="shared" si="4"/>
        <v>0</v>
      </c>
      <c r="K31" s="47"/>
    </row>
    <row r="32" spans="3:11" x14ac:dyDescent="0.25">
      <c r="C32" s="215"/>
      <c r="D32" s="535"/>
      <c r="E32" s="528"/>
      <c r="F32" s="528"/>
      <c r="G32" s="529"/>
      <c r="H32" s="208"/>
      <c r="I32" s="207"/>
      <c r="J32" s="202">
        <f t="shared" ref="J32:J35" si="7">I32*H32</f>
        <v>0</v>
      </c>
      <c r="K32" s="47"/>
    </row>
    <row r="33" spans="3:30" x14ac:dyDescent="0.25">
      <c r="C33" s="215"/>
      <c r="D33" s="535"/>
      <c r="E33" s="528"/>
      <c r="F33" s="528"/>
      <c r="G33" s="529"/>
      <c r="H33" s="208"/>
      <c r="I33" s="207"/>
      <c r="J33" s="202">
        <f t="shared" si="7"/>
        <v>0</v>
      </c>
      <c r="K33" s="47"/>
    </row>
    <row r="34" spans="3:30" x14ac:dyDescent="0.25">
      <c r="C34" s="215"/>
      <c r="D34" s="535"/>
      <c r="E34" s="528"/>
      <c r="F34" s="528"/>
      <c r="G34" s="529"/>
      <c r="H34" s="208"/>
      <c r="I34" s="207"/>
      <c r="J34" s="202">
        <f t="shared" si="7"/>
        <v>0</v>
      </c>
      <c r="K34" s="47"/>
    </row>
    <row r="35" spans="3:30" ht="13.8" thickBot="1" x14ac:dyDescent="0.3">
      <c r="C35" s="216"/>
      <c r="D35" s="557"/>
      <c r="E35" s="552"/>
      <c r="F35" s="552"/>
      <c r="G35" s="553"/>
      <c r="H35" s="213"/>
      <c r="I35" s="207"/>
      <c r="J35" s="203">
        <f t="shared" si="7"/>
        <v>0</v>
      </c>
      <c r="K35" s="47"/>
      <c r="AD35" s="48" t="s">
        <v>682</v>
      </c>
    </row>
    <row r="36" spans="3:30" ht="13.8" thickBot="1" x14ac:dyDescent="0.3">
      <c r="C36" s="250"/>
      <c r="D36" s="251"/>
      <c r="E36" s="251"/>
      <c r="F36" s="251"/>
      <c r="G36" s="251"/>
      <c r="H36" s="541" t="s">
        <v>694</v>
      </c>
      <c r="I36" s="542"/>
      <c r="J36" s="199">
        <f>SUM(J24:J35)</f>
        <v>0</v>
      </c>
      <c r="K36" s="47"/>
      <c r="AD36" s="48" t="s">
        <v>695</v>
      </c>
    </row>
    <row r="37" spans="3:30" ht="13.8" thickBot="1" x14ac:dyDescent="0.3">
      <c r="C37" s="538" t="s">
        <v>696</v>
      </c>
      <c r="D37" s="539"/>
      <c r="E37" s="539"/>
      <c r="F37" s="539"/>
      <c r="G37" s="539"/>
      <c r="H37" s="539"/>
      <c r="I37" s="539"/>
      <c r="J37" s="540"/>
      <c r="K37" s="47"/>
      <c r="AD37" s="48" t="s">
        <v>697</v>
      </c>
    </row>
    <row r="38" spans="3:30" ht="23.25" customHeight="1" thickBot="1" x14ac:dyDescent="0.3">
      <c r="C38" s="545" t="s">
        <v>698</v>
      </c>
      <c r="D38" s="546"/>
      <c r="E38" s="546"/>
      <c r="F38" s="546"/>
      <c r="G38" s="547"/>
      <c r="H38" s="194" t="s">
        <v>699</v>
      </c>
      <c r="I38" s="194" t="s">
        <v>700</v>
      </c>
      <c r="J38" s="195" t="s">
        <v>106</v>
      </c>
    </row>
    <row r="39" spans="3:30" x14ac:dyDescent="0.25">
      <c r="C39" s="548"/>
      <c r="D39" s="549"/>
      <c r="E39" s="549"/>
      <c r="F39" s="549"/>
      <c r="G39" s="550"/>
      <c r="H39" s="206"/>
      <c r="I39" s="207"/>
      <c r="J39" s="196">
        <f>I39*H39</f>
        <v>0</v>
      </c>
    </row>
    <row r="40" spans="3:30" x14ac:dyDescent="0.25">
      <c r="C40" s="527"/>
      <c r="D40" s="528"/>
      <c r="E40" s="528"/>
      <c r="F40" s="528"/>
      <c r="G40" s="529"/>
      <c r="H40" s="208"/>
      <c r="I40" s="207"/>
      <c r="J40" s="197">
        <f t="shared" ref="J40:J41" si="8">I40*H40</f>
        <v>0</v>
      </c>
      <c r="K40" s="47"/>
    </row>
    <row r="41" spans="3:30" x14ac:dyDescent="0.25">
      <c r="C41" s="527"/>
      <c r="D41" s="528"/>
      <c r="E41" s="528"/>
      <c r="F41" s="528"/>
      <c r="G41" s="529"/>
      <c r="H41" s="208"/>
      <c r="I41" s="207"/>
      <c r="J41" s="197">
        <f t="shared" si="8"/>
        <v>0</v>
      </c>
      <c r="K41" s="47"/>
    </row>
    <row r="42" spans="3:30" x14ac:dyDescent="0.25">
      <c r="C42" s="527"/>
      <c r="D42" s="528"/>
      <c r="E42" s="528"/>
      <c r="F42" s="528"/>
      <c r="G42" s="529"/>
      <c r="H42" s="208"/>
      <c r="I42" s="207"/>
      <c r="J42" s="197">
        <f t="shared" ref="J42:J45" si="9">I42*H42</f>
        <v>0</v>
      </c>
      <c r="K42" s="47"/>
    </row>
    <row r="43" spans="3:30" x14ac:dyDescent="0.25">
      <c r="C43" s="527"/>
      <c r="D43" s="528"/>
      <c r="E43" s="528"/>
      <c r="F43" s="528"/>
      <c r="G43" s="529"/>
      <c r="H43" s="208"/>
      <c r="I43" s="207"/>
      <c r="J43" s="197">
        <f t="shared" ref="J43" si="10">I43*H43</f>
        <v>0</v>
      </c>
      <c r="K43" s="47"/>
    </row>
    <row r="44" spans="3:30" x14ac:dyDescent="0.25">
      <c r="C44" s="527"/>
      <c r="D44" s="528"/>
      <c r="E44" s="528"/>
      <c r="F44" s="528"/>
      <c r="G44" s="529"/>
      <c r="H44" s="208"/>
      <c r="I44" s="207"/>
      <c r="J44" s="197">
        <f t="shared" si="9"/>
        <v>0</v>
      </c>
      <c r="K44" s="47"/>
    </row>
    <row r="45" spans="3:30" ht="13.8" thickBot="1" x14ac:dyDescent="0.3">
      <c r="C45" s="551"/>
      <c r="D45" s="552"/>
      <c r="E45" s="552"/>
      <c r="F45" s="552"/>
      <c r="G45" s="553"/>
      <c r="H45" s="213"/>
      <c r="I45" s="207"/>
      <c r="J45" s="198">
        <f t="shared" si="9"/>
        <v>0</v>
      </c>
      <c r="K45" s="47"/>
    </row>
    <row r="46" spans="3:30" ht="23.25" customHeight="1" thickBot="1" x14ac:dyDescent="0.3">
      <c r="C46" s="545" t="s">
        <v>701</v>
      </c>
      <c r="D46" s="546"/>
      <c r="E46" s="546"/>
      <c r="F46" s="546"/>
      <c r="G46" s="547"/>
      <c r="H46" s="194" t="s">
        <v>699</v>
      </c>
      <c r="I46" s="194" t="s">
        <v>700</v>
      </c>
      <c r="J46" s="195" t="s">
        <v>106</v>
      </c>
    </row>
    <row r="47" spans="3:30" x14ac:dyDescent="0.25">
      <c r="C47" s="548"/>
      <c r="D47" s="549"/>
      <c r="E47" s="549"/>
      <c r="F47" s="549"/>
      <c r="G47" s="550"/>
      <c r="H47" s="206"/>
      <c r="I47" s="207"/>
      <c r="J47" s="196">
        <f>I47*H47</f>
        <v>0</v>
      </c>
    </row>
    <row r="48" spans="3:30" x14ac:dyDescent="0.25">
      <c r="C48" s="527"/>
      <c r="D48" s="528"/>
      <c r="E48" s="528"/>
      <c r="F48" s="528"/>
      <c r="G48" s="529"/>
      <c r="H48" s="208"/>
      <c r="I48" s="207"/>
      <c r="J48" s="197">
        <f t="shared" ref="J48:J49" si="11">I48*H48</f>
        <v>0</v>
      </c>
      <c r="K48" s="47"/>
    </row>
    <row r="49" spans="3:11" x14ac:dyDescent="0.25">
      <c r="C49" s="527"/>
      <c r="D49" s="528"/>
      <c r="E49" s="528"/>
      <c r="F49" s="528"/>
      <c r="G49" s="529"/>
      <c r="H49" s="208"/>
      <c r="I49" s="207"/>
      <c r="J49" s="197">
        <f t="shared" si="11"/>
        <v>0</v>
      </c>
      <c r="K49" s="47"/>
    </row>
    <row r="50" spans="3:11" x14ac:dyDescent="0.25">
      <c r="C50" s="527"/>
      <c r="D50" s="528"/>
      <c r="E50" s="528"/>
      <c r="F50" s="528"/>
      <c r="G50" s="529"/>
      <c r="H50" s="208"/>
      <c r="I50" s="207"/>
      <c r="J50" s="197">
        <f t="shared" ref="J50:J53" si="12">I50*H50</f>
        <v>0</v>
      </c>
      <c r="K50" s="47"/>
    </row>
    <row r="51" spans="3:11" x14ac:dyDescent="0.25">
      <c r="C51" s="527"/>
      <c r="D51" s="528"/>
      <c r="E51" s="528"/>
      <c r="F51" s="528"/>
      <c r="G51" s="529"/>
      <c r="H51" s="208"/>
      <c r="I51" s="207"/>
      <c r="J51" s="197">
        <f t="shared" si="12"/>
        <v>0</v>
      </c>
      <c r="K51" s="47"/>
    </row>
    <row r="52" spans="3:11" x14ac:dyDescent="0.25">
      <c r="C52" s="527"/>
      <c r="D52" s="528"/>
      <c r="E52" s="528"/>
      <c r="F52" s="528"/>
      <c r="G52" s="529"/>
      <c r="H52" s="208"/>
      <c r="I52" s="207"/>
      <c r="J52" s="197">
        <f t="shared" si="12"/>
        <v>0</v>
      </c>
      <c r="K52" s="47"/>
    </row>
    <row r="53" spans="3:11" ht="13.8" thickBot="1" x14ac:dyDescent="0.3">
      <c r="C53" s="551"/>
      <c r="D53" s="552"/>
      <c r="E53" s="552"/>
      <c r="F53" s="552"/>
      <c r="G53" s="553"/>
      <c r="H53" s="213"/>
      <c r="I53" s="207"/>
      <c r="J53" s="198">
        <f t="shared" si="12"/>
        <v>0</v>
      </c>
      <c r="K53" s="47"/>
    </row>
    <row r="54" spans="3:11" ht="13.8" thickBot="1" x14ac:dyDescent="0.3">
      <c r="C54" s="250"/>
      <c r="D54" s="251"/>
      <c r="E54" s="251"/>
      <c r="F54" s="251"/>
      <c r="G54" s="251"/>
      <c r="H54" s="541" t="s">
        <v>702</v>
      </c>
      <c r="I54" s="542"/>
      <c r="J54" s="204">
        <f>SUM(J39:J45,J47:J53)</f>
        <v>0</v>
      </c>
      <c r="K54" s="47"/>
    </row>
    <row r="55" spans="3:11" ht="23.25" customHeight="1" thickBot="1" x14ac:dyDescent="0.3">
      <c r="C55" s="543" t="s">
        <v>703</v>
      </c>
      <c r="D55" s="544"/>
      <c r="E55" s="544"/>
      <c r="F55" s="544"/>
      <c r="G55" s="544"/>
      <c r="H55" s="544"/>
      <c r="I55" s="544"/>
      <c r="J55" s="205">
        <f>SUM(J21,J36,J54)</f>
        <v>0</v>
      </c>
    </row>
    <row r="56" spans="3:11" x14ac:dyDescent="0.25">
      <c r="C56" s="31"/>
      <c r="D56" s="252"/>
      <c r="E56" s="252"/>
      <c r="F56" s="252"/>
      <c r="G56" s="252"/>
      <c r="H56" s="252"/>
      <c r="I56" s="252"/>
      <c r="J56" s="252"/>
      <c r="K56" s="47"/>
    </row>
  </sheetData>
  <sheetProtection selectLockedCells="1"/>
  <mergeCells count="66">
    <mergeCell ref="C3:J3"/>
    <mergeCell ref="C4:J4"/>
    <mergeCell ref="C8:E8"/>
    <mergeCell ref="F8:G8"/>
    <mergeCell ref="C7:J7"/>
    <mergeCell ref="I5:J5"/>
    <mergeCell ref="I6:J6"/>
    <mergeCell ref="C5:E5"/>
    <mergeCell ref="C9:E9"/>
    <mergeCell ref="F9:G9"/>
    <mergeCell ref="C45:G45"/>
    <mergeCell ref="C44:G44"/>
    <mergeCell ref="C42:G42"/>
    <mergeCell ref="C39:G39"/>
    <mergeCell ref="C37:J37"/>
    <mergeCell ref="C43:G43"/>
    <mergeCell ref="H36:I36"/>
    <mergeCell ref="C38:G38"/>
    <mergeCell ref="D23:G23"/>
    <mergeCell ref="D35:G35"/>
    <mergeCell ref="D34:G34"/>
    <mergeCell ref="D33:G33"/>
    <mergeCell ref="D32:G32"/>
    <mergeCell ref="D24:G24"/>
    <mergeCell ref="H54:I54"/>
    <mergeCell ref="C55:I55"/>
    <mergeCell ref="C46:G46"/>
    <mergeCell ref="C47:G47"/>
    <mergeCell ref="C50:G50"/>
    <mergeCell ref="C51:G51"/>
    <mergeCell ref="C52:G52"/>
    <mergeCell ref="C53:G53"/>
    <mergeCell ref="D31:G31"/>
    <mergeCell ref="D25:G25"/>
    <mergeCell ref="D26:G26"/>
    <mergeCell ref="C20:E20"/>
    <mergeCell ref="F20:G20"/>
    <mergeCell ref="C22:J22"/>
    <mergeCell ref="H21:I21"/>
    <mergeCell ref="C11:E11"/>
    <mergeCell ref="F11:G11"/>
    <mergeCell ref="D27:G27"/>
    <mergeCell ref="D28:G28"/>
    <mergeCell ref="D30:G30"/>
    <mergeCell ref="C17:E17"/>
    <mergeCell ref="F17:G17"/>
    <mergeCell ref="C18:E18"/>
    <mergeCell ref="F18:G18"/>
    <mergeCell ref="C19:E19"/>
    <mergeCell ref="F19:G19"/>
    <mergeCell ref="C40:G40"/>
    <mergeCell ref="C41:G41"/>
    <mergeCell ref="C48:G48"/>
    <mergeCell ref="C49:G49"/>
    <mergeCell ref="C6:E6"/>
    <mergeCell ref="C12:E12"/>
    <mergeCell ref="F12:G12"/>
    <mergeCell ref="C13:E13"/>
    <mergeCell ref="F13:G13"/>
    <mergeCell ref="C10:E10"/>
    <mergeCell ref="F10:G10"/>
    <mergeCell ref="D29:G29"/>
    <mergeCell ref="C14:E14"/>
    <mergeCell ref="F14:G14"/>
    <mergeCell ref="C15:E15"/>
    <mergeCell ref="F15:G15"/>
  </mergeCells>
  <dataValidations count="1">
    <dataValidation type="list" allowBlank="1" showInputMessage="1" showErrorMessage="1" sqref="I6:J6" xr:uid="{00000000-0002-0000-0900-000000000000}">
      <formula1>$AD$35:$AD$37</formula1>
    </dataValidation>
  </dataValidations>
  <printOptions horizontalCentered="1"/>
  <pageMargins left="0.25" right="0.25" top="0.25" bottom="0.25" header="0.25" footer="0.25"/>
  <pageSetup scale="9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rgb="FFB9C8D3"/>
  </sheetPr>
  <dimension ref="A1:L31"/>
  <sheetViews>
    <sheetView showGridLines="0" showZeros="0" zoomScaleNormal="100" zoomScaleSheetLayoutView="100" workbookViewId="0">
      <selection activeCell="U10" sqref="U10"/>
    </sheetView>
  </sheetViews>
  <sheetFormatPr defaultColWidth="9.109375" defaultRowHeight="12.75" customHeight="1" x14ac:dyDescent="0.25"/>
  <cols>
    <col min="1" max="2" width="2.88671875" style="15" customWidth="1"/>
    <col min="3" max="3" width="26.109375" style="15" customWidth="1"/>
    <col min="4" max="5" width="15.6640625" style="15" customWidth="1"/>
    <col min="6" max="6" width="12.109375" style="15" customWidth="1"/>
    <col min="7" max="7" width="8.109375" style="15" customWidth="1"/>
    <col min="8" max="8" width="7.6640625" style="15" customWidth="1"/>
    <col min="9" max="9" width="5.44140625" style="15" customWidth="1"/>
    <col min="10" max="10" width="16.5546875" style="15" customWidth="1"/>
    <col min="11" max="11" width="2.88671875" style="15" customWidth="1"/>
    <col min="12" max="16384" width="9.109375" style="15"/>
  </cols>
  <sheetData>
    <row r="1" spans="1:12" ht="12.75" customHeight="1" x14ac:dyDescent="0.25">
      <c r="A1" s="33"/>
      <c r="B1" s="35"/>
      <c r="C1" s="297"/>
      <c r="D1" s="297"/>
      <c r="E1" s="297"/>
      <c r="F1" s="297"/>
      <c r="G1" s="297"/>
      <c r="H1" s="297"/>
      <c r="I1" s="297"/>
      <c r="J1" s="297"/>
      <c r="K1" s="35"/>
      <c r="L1" s="35"/>
    </row>
    <row r="2" spans="1:12" ht="12.75" customHeight="1" thickBot="1" x14ac:dyDescent="0.3"/>
    <row r="3" spans="1:12" ht="12.75" customHeight="1" x14ac:dyDescent="0.25">
      <c r="C3" s="301" t="s">
        <v>22</v>
      </c>
      <c r="D3" s="302"/>
      <c r="E3" s="302"/>
      <c r="F3" s="302"/>
      <c r="G3" s="302"/>
      <c r="H3" s="302"/>
      <c r="I3" s="302"/>
      <c r="J3" s="303"/>
    </row>
    <row r="4" spans="1:12" ht="21" customHeight="1" thickBot="1" x14ac:dyDescent="0.3">
      <c r="C4" s="298" t="s">
        <v>23</v>
      </c>
      <c r="D4" s="299"/>
      <c r="E4" s="299"/>
      <c r="F4" s="299"/>
      <c r="G4" s="299"/>
      <c r="H4" s="299"/>
      <c r="I4" s="299"/>
      <c r="J4" s="300"/>
    </row>
    <row r="5" spans="1:12" ht="15" customHeight="1" x14ac:dyDescent="0.25">
      <c r="C5" s="306" t="s">
        <v>24</v>
      </c>
      <c r="D5" s="307"/>
      <c r="E5" s="308" t="s">
        <v>25</v>
      </c>
      <c r="F5" s="307"/>
      <c r="G5" s="308" t="s">
        <v>26</v>
      </c>
      <c r="H5" s="307"/>
      <c r="I5" s="308" t="s">
        <v>27</v>
      </c>
      <c r="J5" s="309"/>
    </row>
    <row r="6" spans="1:12" ht="15" customHeight="1" thickBot="1" x14ac:dyDescent="0.3">
      <c r="C6" s="312">
        <f>'FILL OUT FIRST - TOC'!$F$5</f>
        <v>0</v>
      </c>
      <c r="D6" s="313"/>
      <c r="E6" s="317">
        <f>'FILL OUT FIRST - TOC'!$F$7</f>
        <v>0</v>
      </c>
      <c r="F6" s="318"/>
      <c r="G6" s="310">
        <f>'FILL OUT FIRST - TOC'!$F$6</f>
        <v>0</v>
      </c>
      <c r="H6" s="311"/>
      <c r="I6" s="317">
        <f>'FILL OUT FIRST - TOC'!$F$4</f>
        <v>0</v>
      </c>
      <c r="J6" s="319"/>
    </row>
    <row r="7" spans="1:12" ht="15" customHeight="1" thickBot="1" x14ac:dyDescent="0.3">
      <c r="C7" s="78" t="s">
        <v>28</v>
      </c>
      <c r="D7" s="79" t="s">
        <v>29</v>
      </c>
      <c r="E7" s="304" t="s">
        <v>30</v>
      </c>
      <c r="F7" s="305"/>
      <c r="G7" s="305"/>
      <c r="H7" s="305"/>
      <c r="I7" s="305"/>
      <c r="J7" s="80" t="s">
        <v>31</v>
      </c>
    </row>
    <row r="8" spans="1:12" ht="70.5" customHeight="1" x14ac:dyDescent="0.25">
      <c r="C8" s="218" t="s">
        <v>32</v>
      </c>
      <c r="D8" s="219">
        <f>LABOR!$AE$6</f>
        <v>0</v>
      </c>
      <c r="E8" s="314"/>
      <c r="F8" s="315"/>
      <c r="G8" s="315"/>
      <c r="H8" s="315"/>
      <c r="I8" s="316"/>
      <c r="J8" s="220">
        <f t="shared" ref="J8:J13" si="0">D8</f>
        <v>0</v>
      </c>
    </row>
    <row r="9" spans="1:12" ht="70.5" customHeight="1" x14ac:dyDescent="0.25">
      <c r="C9" s="49" t="s">
        <v>33</v>
      </c>
      <c r="D9" s="221">
        <f>LABOR!$AE$7</f>
        <v>0</v>
      </c>
      <c r="E9" s="288"/>
      <c r="F9" s="289"/>
      <c r="G9" s="289"/>
      <c r="H9" s="289"/>
      <c r="I9" s="290"/>
      <c r="J9" s="222">
        <f t="shared" si="0"/>
        <v>0</v>
      </c>
    </row>
    <row r="10" spans="1:12" ht="70.5" customHeight="1" x14ac:dyDescent="0.25">
      <c r="C10" s="49" t="s">
        <v>34</v>
      </c>
      <c r="D10" s="221">
        <f>IF(EQUIPMENT!$AE$8=0,0,EQUIPMENT!$AE$8)</f>
        <v>0</v>
      </c>
      <c r="E10" s="264"/>
      <c r="F10" s="265"/>
      <c r="G10" s="265"/>
      <c r="H10" s="265"/>
      <c r="I10" s="266"/>
      <c r="J10" s="222">
        <f t="shared" si="0"/>
        <v>0</v>
      </c>
    </row>
    <row r="11" spans="1:12" ht="70.5" customHeight="1" x14ac:dyDescent="0.25">
      <c r="C11" s="49" t="s">
        <v>35</v>
      </c>
      <c r="D11" s="221">
        <f>IF(MATERIALS!$E$7=0,0,MATERIALS!$E$7)</f>
        <v>0</v>
      </c>
      <c r="E11" s="264"/>
      <c r="F11" s="265"/>
      <c r="G11" s="265"/>
      <c r="H11" s="265"/>
      <c r="I11" s="266"/>
      <c r="J11" s="222">
        <f t="shared" si="0"/>
        <v>0</v>
      </c>
    </row>
    <row r="12" spans="1:12" ht="70.5" customHeight="1" x14ac:dyDescent="0.25">
      <c r="C12" s="49" t="s">
        <v>36</v>
      </c>
      <c r="D12" s="221">
        <f>'RENTAL EQUIPMENT'!F7</f>
        <v>0</v>
      </c>
      <c r="E12" s="264"/>
      <c r="F12" s="265"/>
      <c r="G12" s="265"/>
      <c r="H12" s="265"/>
      <c r="I12" s="265"/>
      <c r="J12" s="222">
        <f t="shared" si="0"/>
        <v>0</v>
      </c>
    </row>
    <row r="13" spans="1:12" ht="70.5" customHeight="1" x14ac:dyDescent="0.25">
      <c r="C13" s="49" t="s">
        <v>37</v>
      </c>
      <c r="D13" s="221">
        <f>IF(CONTRACTS!$G$7=0,0,CONTRACTS!$G$7)</f>
        <v>0</v>
      </c>
      <c r="E13" s="264"/>
      <c r="F13" s="265"/>
      <c r="G13" s="265"/>
      <c r="H13" s="265"/>
      <c r="I13" s="266"/>
      <c r="J13" s="222">
        <f t="shared" si="0"/>
        <v>0</v>
      </c>
    </row>
    <row r="14" spans="1:12" ht="70.5" customHeight="1" x14ac:dyDescent="0.25">
      <c r="C14" s="49" t="s">
        <v>38</v>
      </c>
      <c r="D14" s="221">
        <f>SUM(IF(ISREF('DIRECT ADMIN COSTS'!$J$55),'DIRECT ADMIN COSTS'!$J$55,0))</f>
        <v>0</v>
      </c>
      <c r="E14" s="264"/>
      <c r="F14" s="265"/>
      <c r="G14" s="265"/>
      <c r="H14" s="265"/>
      <c r="I14" s="266"/>
      <c r="J14" s="222">
        <f t="shared" ref="J14" si="1">D14</f>
        <v>0</v>
      </c>
    </row>
    <row r="15" spans="1:12" ht="78.75" customHeight="1" x14ac:dyDescent="0.25">
      <c r="C15" s="223" t="s">
        <v>39</v>
      </c>
      <c r="D15" s="221">
        <f>SUM(D8:D14)</f>
        <v>0</v>
      </c>
      <c r="E15" s="288"/>
      <c r="F15" s="289"/>
      <c r="G15" s="289"/>
      <c r="H15" s="289"/>
      <c r="I15" s="290"/>
      <c r="J15" s="222">
        <f>SUM(J8:J14)</f>
        <v>0</v>
      </c>
    </row>
    <row r="16" spans="1:12" ht="12.75" customHeight="1" x14ac:dyDescent="0.25">
      <c r="C16" s="285" t="s">
        <v>40</v>
      </c>
      <c r="D16" s="286"/>
      <c r="E16" s="286"/>
      <c r="F16" s="286"/>
      <c r="G16" s="286"/>
      <c r="H16" s="286"/>
      <c r="I16" s="286"/>
      <c r="J16" s="287"/>
    </row>
    <row r="17" spans="3:10" ht="12.75" customHeight="1" x14ac:dyDescent="0.25">
      <c r="C17" s="278"/>
      <c r="D17" s="279"/>
      <c r="E17" s="279"/>
      <c r="F17" s="279"/>
      <c r="G17" s="279"/>
      <c r="H17" s="279"/>
      <c r="I17" s="279"/>
      <c r="J17" s="280"/>
    </row>
    <row r="18" spans="3:10" ht="12.75" customHeight="1" x14ac:dyDescent="0.25">
      <c r="C18" s="261" t="s">
        <v>41</v>
      </c>
      <c r="D18" s="262"/>
      <c r="E18" s="262"/>
      <c r="F18" s="262"/>
      <c r="G18" s="262"/>
      <c r="H18" s="263"/>
      <c r="I18" s="267" t="s">
        <v>42</v>
      </c>
      <c r="J18" s="268"/>
    </row>
    <row r="19" spans="3:10" ht="12.75" customHeight="1" x14ac:dyDescent="0.25">
      <c r="C19" s="291">
        <f>'FILL OUT FIRST - TOC'!$F$12</f>
        <v>0</v>
      </c>
      <c r="D19" s="292"/>
      <c r="E19" s="292"/>
      <c r="F19" s="292"/>
      <c r="G19" s="292"/>
      <c r="H19" s="293"/>
      <c r="I19" s="281"/>
      <c r="J19" s="282"/>
    </row>
    <row r="20" spans="3:10" ht="12.75" customHeight="1" x14ac:dyDescent="0.25">
      <c r="C20" s="294"/>
      <c r="D20" s="295"/>
      <c r="E20" s="295"/>
      <c r="F20" s="295"/>
      <c r="G20" s="295"/>
      <c r="H20" s="296"/>
      <c r="I20" s="283"/>
      <c r="J20" s="284"/>
    </row>
    <row r="21" spans="3:10" ht="12.75" customHeight="1" x14ac:dyDescent="0.25">
      <c r="C21" s="278" t="s">
        <v>43</v>
      </c>
      <c r="D21" s="279"/>
      <c r="E21" s="279"/>
      <c r="F21" s="279"/>
      <c r="G21" s="279"/>
      <c r="H21" s="279"/>
      <c r="I21" s="279"/>
      <c r="J21" s="280"/>
    </row>
    <row r="22" spans="3:10" ht="12.75" customHeight="1" x14ac:dyDescent="0.25">
      <c r="C22" s="269"/>
      <c r="D22" s="270"/>
      <c r="E22" s="270"/>
      <c r="F22" s="270"/>
      <c r="G22" s="270"/>
      <c r="H22" s="270"/>
      <c r="I22" s="270"/>
      <c r="J22" s="271"/>
    </row>
    <row r="23" spans="3:10" ht="12.75" customHeight="1" x14ac:dyDescent="0.25">
      <c r="C23" s="272"/>
      <c r="D23" s="273"/>
      <c r="E23" s="273"/>
      <c r="F23" s="273"/>
      <c r="G23" s="273"/>
      <c r="H23" s="273"/>
      <c r="I23" s="273"/>
      <c r="J23" s="274"/>
    </row>
    <row r="24" spans="3:10" ht="12.75" customHeight="1" x14ac:dyDescent="0.25">
      <c r="C24" s="272"/>
      <c r="D24" s="273"/>
      <c r="E24" s="273"/>
      <c r="F24" s="273"/>
      <c r="G24" s="273"/>
      <c r="H24" s="273"/>
      <c r="I24" s="273"/>
      <c r="J24" s="274"/>
    </row>
    <row r="25" spans="3:10" ht="12.75" customHeight="1" x14ac:dyDescent="0.25">
      <c r="C25" s="272"/>
      <c r="D25" s="273"/>
      <c r="E25" s="273"/>
      <c r="F25" s="273"/>
      <c r="G25" s="273"/>
      <c r="H25" s="273"/>
      <c r="I25" s="273"/>
      <c r="J25" s="274"/>
    </row>
    <row r="26" spans="3:10" ht="12.75" customHeight="1" x14ac:dyDescent="0.25">
      <c r="C26" s="272"/>
      <c r="D26" s="273"/>
      <c r="E26" s="273"/>
      <c r="F26" s="273"/>
      <c r="G26" s="273"/>
      <c r="H26" s="273"/>
      <c r="I26" s="273"/>
      <c r="J26" s="274"/>
    </row>
    <row r="27" spans="3:10" ht="12.75" customHeight="1" x14ac:dyDescent="0.25">
      <c r="C27" s="272"/>
      <c r="D27" s="273"/>
      <c r="E27" s="273"/>
      <c r="F27" s="273"/>
      <c r="G27" s="273"/>
      <c r="H27" s="273"/>
      <c r="I27" s="273"/>
      <c r="J27" s="274"/>
    </row>
    <row r="28" spans="3:10" ht="12.75" customHeight="1" x14ac:dyDescent="0.25">
      <c r="C28" s="272"/>
      <c r="D28" s="273"/>
      <c r="E28" s="273"/>
      <c r="F28" s="273"/>
      <c r="G28" s="273"/>
      <c r="H28" s="273"/>
      <c r="I28" s="273"/>
      <c r="J28" s="274"/>
    </row>
    <row r="29" spans="3:10" ht="12.75" customHeight="1" x14ac:dyDescent="0.25">
      <c r="C29" s="272"/>
      <c r="D29" s="273"/>
      <c r="E29" s="273"/>
      <c r="F29" s="273"/>
      <c r="G29" s="273"/>
      <c r="H29" s="273"/>
      <c r="I29" s="273"/>
      <c r="J29" s="274"/>
    </row>
    <row r="30" spans="3:10" ht="12.75" customHeight="1" thickBot="1" x14ac:dyDescent="0.3">
      <c r="C30" s="275"/>
      <c r="D30" s="276"/>
      <c r="E30" s="276"/>
      <c r="F30" s="276"/>
      <c r="G30" s="276"/>
      <c r="H30" s="276"/>
      <c r="I30" s="276"/>
      <c r="J30" s="277"/>
    </row>
    <row r="31" spans="3:10" ht="12.75" customHeight="1" x14ac:dyDescent="0.25">
      <c r="C31" s="31"/>
    </row>
  </sheetData>
  <sheetProtection selectLockedCells="1"/>
  <mergeCells count="27">
    <mergeCell ref="C1:J1"/>
    <mergeCell ref="C4:J4"/>
    <mergeCell ref="C3:J3"/>
    <mergeCell ref="E9:I9"/>
    <mergeCell ref="E7:I7"/>
    <mergeCell ref="C5:D5"/>
    <mergeCell ref="I5:J5"/>
    <mergeCell ref="G6:H6"/>
    <mergeCell ref="G5:H5"/>
    <mergeCell ref="C6:D6"/>
    <mergeCell ref="E8:I8"/>
    <mergeCell ref="E5:F5"/>
    <mergeCell ref="E6:F6"/>
    <mergeCell ref="I6:J6"/>
    <mergeCell ref="C18:H18"/>
    <mergeCell ref="E10:I10"/>
    <mergeCell ref="I18:J18"/>
    <mergeCell ref="C22:J30"/>
    <mergeCell ref="C21:J21"/>
    <mergeCell ref="I19:J20"/>
    <mergeCell ref="C16:J17"/>
    <mergeCell ref="E15:I15"/>
    <mergeCell ref="E13:I13"/>
    <mergeCell ref="E12:I12"/>
    <mergeCell ref="E11:I11"/>
    <mergeCell ref="E14:I14"/>
    <mergeCell ref="C19:H20"/>
  </mergeCells>
  <phoneticPr fontId="0" type="noConversion"/>
  <printOptions horizontalCentered="1" verticalCentered="1"/>
  <pageMargins left="0.25" right="0.25" top="0.25" bottom="0.25" header="0.25" footer="0.49"/>
  <pageSetup scale="90" orientation="portrait" blackAndWhite="1" r:id="rId1"/>
  <headerFooter alignWithMargins="0"/>
  <rowBreaks count="1" manualBreakCount="1">
    <brk id="31"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tabColor rgb="FFB9C8D3"/>
  </sheetPr>
  <dimension ref="B1:P64"/>
  <sheetViews>
    <sheetView showGridLines="0" showZeros="0" zoomScaleNormal="100" zoomScaleSheetLayoutView="100" workbookViewId="0">
      <selection activeCell="U10" sqref="U10"/>
    </sheetView>
  </sheetViews>
  <sheetFormatPr defaultColWidth="9.109375" defaultRowHeight="13.2" x14ac:dyDescent="0.25"/>
  <cols>
    <col min="1" max="1" width="2.88671875" style="10" customWidth="1"/>
    <col min="2" max="2" width="17.6640625" style="10" customWidth="1"/>
    <col min="3" max="3" width="16.5546875" style="10" customWidth="1"/>
    <col min="4" max="4" width="1.5546875" style="10" customWidth="1"/>
    <col min="5" max="5" width="16.5546875" style="10" customWidth="1"/>
    <col min="6" max="6" width="13.5546875" style="10" customWidth="1"/>
    <col min="7" max="7" width="14.5546875" style="10" customWidth="1"/>
    <col min="8" max="8" width="6.88671875" style="10" customWidth="1"/>
    <col min="9" max="9" width="4.6640625" style="10" customWidth="1"/>
    <col min="10" max="10" width="9.109375" style="10"/>
    <col min="11" max="11" width="8" style="10" customWidth="1"/>
    <col min="12" max="12" width="3.44140625" style="10" customWidth="1"/>
    <col min="13" max="13" width="2.88671875" style="10" customWidth="1"/>
    <col min="14" max="15" width="9.109375" style="10"/>
    <col min="16" max="16" width="11.109375" style="10" customWidth="1"/>
    <col min="17" max="16384" width="9.109375" style="10"/>
  </cols>
  <sheetData>
    <row r="1" spans="2:16" ht="13.8" thickBot="1" x14ac:dyDescent="0.3"/>
    <row r="2" spans="2:16" x14ac:dyDescent="0.25">
      <c r="B2" s="326" t="s">
        <v>44</v>
      </c>
      <c r="C2" s="327"/>
      <c r="D2" s="327"/>
      <c r="E2" s="327"/>
      <c r="F2" s="327"/>
      <c r="G2" s="327"/>
      <c r="H2" s="327"/>
      <c r="I2" s="327"/>
      <c r="J2" s="327"/>
      <c r="K2" s="327"/>
      <c r="L2" s="328"/>
    </row>
    <row r="3" spans="2:16" ht="21" customHeight="1" thickBot="1" x14ac:dyDescent="0.3">
      <c r="B3" s="329" t="s">
        <v>45</v>
      </c>
      <c r="C3" s="330"/>
      <c r="D3" s="330"/>
      <c r="E3" s="330"/>
      <c r="F3" s="330"/>
      <c r="G3" s="330"/>
      <c r="H3" s="330"/>
      <c r="I3" s="330"/>
      <c r="J3" s="330"/>
      <c r="K3" s="330"/>
      <c r="L3" s="331"/>
    </row>
    <row r="4" spans="2:16" x14ac:dyDescent="0.25">
      <c r="B4" s="342" t="s">
        <v>24</v>
      </c>
      <c r="C4" s="343"/>
      <c r="D4" s="343"/>
      <c r="E4" s="344"/>
      <c r="F4" s="337" t="s">
        <v>25</v>
      </c>
      <c r="G4" s="345"/>
      <c r="H4" s="337" t="s">
        <v>26</v>
      </c>
      <c r="I4" s="345"/>
      <c r="J4" s="337" t="s">
        <v>27</v>
      </c>
      <c r="K4" s="337"/>
      <c r="L4" s="338"/>
    </row>
    <row r="5" spans="2:16" ht="13.8" thickBot="1" x14ac:dyDescent="0.3">
      <c r="B5" s="339">
        <f>'FILL OUT FIRST - TOC'!$F$5</f>
        <v>0</v>
      </c>
      <c r="C5" s="340"/>
      <c r="D5" s="340"/>
      <c r="E5" s="341"/>
      <c r="F5" s="336">
        <f>'FILL OUT FIRST - TOC'!$F$7</f>
        <v>0</v>
      </c>
      <c r="G5" s="318"/>
      <c r="H5" s="336">
        <f>'FILL OUT FIRST - TOC'!$F$6</f>
        <v>0</v>
      </c>
      <c r="I5" s="318"/>
      <c r="J5" s="336">
        <f>'FILL OUT FIRST - TOC'!$F$4</f>
        <v>0</v>
      </c>
      <c r="K5" s="336"/>
      <c r="L5" s="319"/>
    </row>
    <row r="6" spans="2:16" x14ac:dyDescent="0.25">
      <c r="B6" s="224"/>
      <c r="C6" s="225"/>
      <c r="D6" s="225"/>
      <c r="E6" s="225"/>
      <c r="F6" s="225"/>
      <c r="G6" s="225"/>
      <c r="H6" s="225"/>
      <c r="I6" s="225"/>
      <c r="J6" s="225"/>
      <c r="K6" s="225"/>
      <c r="L6" s="226"/>
    </row>
    <row r="7" spans="2:16" ht="17.399999999999999" x14ac:dyDescent="0.3">
      <c r="B7" s="224"/>
      <c r="C7" s="225"/>
      <c r="D7" s="225"/>
      <c r="E7" s="225"/>
      <c r="F7" s="225"/>
      <c r="G7" s="225"/>
      <c r="H7" s="225"/>
      <c r="I7" s="225"/>
      <c r="J7" s="225"/>
      <c r="K7" s="225"/>
      <c r="L7" s="226"/>
      <c r="N7" s="320"/>
      <c r="O7" s="320"/>
      <c r="P7" s="320"/>
    </row>
    <row r="8" spans="2:16" x14ac:dyDescent="0.25">
      <c r="B8" s="224"/>
      <c r="C8" s="225"/>
      <c r="D8" s="225"/>
      <c r="F8" s="321" t="s">
        <v>46</v>
      </c>
      <c r="G8" s="321"/>
      <c r="H8" s="321"/>
      <c r="I8" s="321"/>
      <c r="J8" s="225"/>
      <c r="K8" s="225"/>
      <c r="L8" s="226"/>
    </row>
    <row r="9" spans="2:16" ht="13.8" thickBot="1" x14ac:dyDescent="0.3">
      <c r="B9" s="23"/>
      <c r="C9" s="24"/>
      <c r="D9" s="24"/>
      <c r="E9" s="24"/>
      <c r="F9" s="225"/>
      <c r="G9" s="225"/>
      <c r="H9" s="24"/>
      <c r="I9" s="24"/>
      <c r="J9" s="24"/>
      <c r="K9" s="24"/>
      <c r="L9" s="25"/>
    </row>
    <row r="10" spans="2:16" ht="13.8" thickBot="1" x14ac:dyDescent="0.3">
      <c r="B10" s="227"/>
      <c r="C10" s="3"/>
      <c r="D10" s="3"/>
      <c r="F10" s="332"/>
      <c r="G10" s="333"/>
      <c r="H10" s="333"/>
      <c r="I10" s="334"/>
      <c r="J10" s="3"/>
      <c r="K10" s="3"/>
      <c r="L10" s="7"/>
      <c r="O10" s="228"/>
      <c r="P10" s="229"/>
    </row>
    <row r="11" spans="2:16" x14ac:dyDescent="0.25">
      <c r="B11" s="227"/>
      <c r="C11" s="3"/>
      <c r="D11" s="3"/>
      <c r="E11" s="3"/>
      <c r="F11" s="225"/>
      <c r="G11" s="225"/>
      <c r="H11" s="3"/>
      <c r="I11" s="3"/>
      <c r="J11" s="3"/>
      <c r="K11" s="3"/>
      <c r="L11" s="7"/>
    </row>
    <row r="12" spans="2:16" x14ac:dyDescent="0.25">
      <c r="B12" s="12"/>
      <c r="F12" s="3"/>
      <c r="G12" s="3"/>
      <c r="H12" s="3"/>
      <c r="I12" s="3"/>
      <c r="J12" s="3"/>
      <c r="K12" s="3"/>
      <c r="L12" s="7"/>
    </row>
    <row r="13" spans="2:16" x14ac:dyDescent="0.25">
      <c r="B13" s="6"/>
      <c r="C13" s="3"/>
      <c r="D13" s="3"/>
      <c r="E13" s="230"/>
      <c r="F13" s="3"/>
      <c r="G13" s="335" t="s">
        <v>47</v>
      </c>
      <c r="H13" s="335"/>
      <c r="I13" s="3"/>
      <c r="J13" s="335" t="s">
        <v>48</v>
      </c>
      <c r="K13" s="335"/>
      <c r="L13" s="7"/>
      <c r="O13" s="40"/>
      <c r="P13" s="229"/>
    </row>
    <row r="14" spans="2:16" ht="13.8" thickBot="1" x14ac:dyDescent="0.3">
      <c r="B14" s="6"/>
      <c r="C14" s="3"/>
      <c r="D14" s="3"/>
      <c r="E14" s="3"/>
      <c r="F14" s="3"/>
      <c r="G14" s="3"/>
      <c r="H14" s="3"/>
      <c r="I14" s="3"/>
      <c r="J14" s="3"/>
      <c r="K14" s="3"/>
      <c r="L14" s="7"/>
      <c r="O14" s="40"/>
      <c r="P14" s="229"/>
    </row>
    <row r="15" spans="2:16" ht="22.5" customHeight="1" thickBot="1" x14ac:dyDescent="0.3">
      <c r="B15" s="227" t="s">
        <v>49</v>
      </c>
      <c r="C15" s="3"/>
      <c r="D15" s="3"/>
      <c r="E15" s="114"/>
      <c r="F15" s="230"/>
      <c r="G15" s="324">
        <f>E15*8/2080</f>
        <v>0</v>
      </c>
      <c r="H15" s="325"/>
      <c r="I15" s="3"/>
      <c r="J15" s="112"/>
      <c r="K15" s="113"/>
      <c r="L15" s="7"/>
      <c r="O15" s="228"/>
      <c r="P15" s="229"/>
    </row>
    <row r="16" spans="2:16" ht="7.5" customHeight="1" thickBot="1" x14ac:dyDescent="0.3">
      <c r="B16" s="227"/>
      <c r="C16" s="3"/>
      <c r="D16" s="3"/>
      <c r="E16" s="11"/>
      <c r="F16" s="230"/>
      <c r="G16" s="106"/>
      <c r="H16" s="107"/>
      <c r="I16" s="3"/>
      <c r="J16" s="108"/>
      <c r="K16" s="107"/>
      <c r="L16" s="7"/>
      <c r="O16" s="40"/>
      <c r="P16" s="229"/>
    </row>
    <row r="17" spans="2:16" ht="22.5" customHeight="1" thickBot="1" x14ac:dyDescent="0.3">
      <c r="B17" s="227" t="s">
        <v>50</v>
      </c>
      <c r="C17" s="3"/>
      <c r="D17" s="3"/>
      <c r="E17" s="114"/>
      <c r="F17" s="230"/>
      <c r="G17" s="324">
        <f>E17*8/2080</f>
        <v>0</v>
      </c>
      <c r="H17" s="325"/>
      <c r="I17" s="3"/>
      <c r="J17" s="108"/>
      <c r="K17" s="107"/>
      <c r="L17" s="7"/>
      <c r="O17" s="228"/>
      <c r="P17" s="229"/>
    </row>
    <row r="18" spans="2:16" ht="7.5" customHeight="1" thickBot="1" x14ac:dyDescent="0.3">
      <c r="B18" s="227"/>
      <c r="C18" s="3"/>
      <c r="D18" s="3"/>
      <c r="E18" s="11"/>
      <c r="F18" s="230"/>
      <c r="G18" s="106"/>
      <c r="H18" s="107"/>
      <c r="I18" s="3"/>
      <c r="J18" s="108"/>
      <c r="K18" s="107"/>
      <c r="L18" s="7"/>
      <c r="O18" s="40"/>
      <c r="P18" s="229"/>
    </row>
    <row r="19" spans="2:16" ht="22.5" customHeight="1" thickBot="1" x14ac:dyDescent="0.3">
      <c r="B19" s="227" t="s">
        <v>51</v>
      </c>
      <c r="C19" s="3"/>
      <c r="D19" s="3"/>
      <c r="E19" s="114"/>
      <c r="F19" s="230"/>
      <c r="G19" s="324">
        <f>E19*8/2080</f>
        <v>0</v>
      </c>
      <c r="H19" s="325"/>
      <c r="I19" s="34"/>
      <c r="J19" s="108"/>
      <c r="K19" s="107"/>
      <c r="L19" s="7"/>
      <c r="O19" s="228"/>
      <c r="P19" s="229"/>
    </row>
    <row r="20" spans="2:16" ht="7.5" customHeight="1" x14ac:dyDescent="0.25">
      <c r="B20" s="227"/>
      <c r="C20" s="3"/>
      <c r="D20" s="3"/>
      <c r="E20" s="11"/>
      <c r="F20" s="231"/>
      <c r="G20" s="106"/>
      <c r="H20" s="107"/>
      <c r="I20" s="34"/>
      <c r="J20" s="108"/>
      <c r="K20" s="107"/>
      <c r="L20" s="7"/>
      <c r="O20" s="40"/>
      <c r="P20" s="229"/>
    </row>
    <row r="21" spans="2:16" ht="22.5" customHeight="1" x14ac:dyDescent="0.25">
      <c r="B21" s="227" t="s">
        <v>52</v>
      </c>
      <c r="C21" s="3"/>
      <c r="D21" s="3"/>
      <c r="E21" s="3"/>
      <c r="F21" s="231"/>
      <c r="G21" s="322">
        <v>6.2E-2</v>
      </c>
      <c r="H21" s="323"/>
      <c r="I21" s="118" t="b">
        <v>0</v>
      </c>
      <c r="J21" s="324" t="str">
        <f>IF(I21=TRUE,G21,"")</f>
        <v/>
      </c>
      <c r="K21" s="325"/>
      <c r="L21" s="7"/>
      <c r="O21" s="228"/>
      <c r="P21" s="229"/>
    </row>
    <row r="22" spans="2:16" ht="7.5" customHeight="1" x14ac:dyDescent="0.25">
      <c r="B22" s="227"/>
      <c r="C22" s="3"/>
      <c r="D22" s="3"/>
      <c r="E22" s="3"/>
      <c r="F22" s="231"/>
      <c r="G22" s="106"/>
      <c r="H22" s="107"/>
      <c r="I22" s="34"/>
      <c r="J22" s="324"/>
      <c r="K22" s="325"/>
      <c r="L22" s="7"/>
      <c r="O22" s="40"/>
      <c r="P22" s="229"/>
    </row>
    <row r="23" spans="2:16" ht="22.5" customHeight="1" x14ac:dyDescent="0.25">
      <c r="B23" s="227" t="s">
        <v>53</v>
      </c>
      <c r="C23" s="3"/>
      <c r="D23" s="3"/>
      <c r="E23" s="3"/>
      <c r="F23" s="231"/>
      <c r="G23" s="322">
        <v>1.4500000000000001E-2</v>
      </c>
      <c r="H23" s="323"/>
      <c r="I23" s="118" t="b">
        <v>0</v>
      </c>
      <c r="J23" s="324" t="str">
        <f>IF(I23=TRUE,G23,"")</f>
        <v/>
      </c>
      <c r="K23" s="325"/>
      <c r="L23" s="7"/>
      <c r="O23" s="228"/>
      <c r="P23" s="229"/>
    </row>
    <row r="24" spans="2:16" ht="7.5" customHeight="1" thickBot="1" x14ac:dyDescent="0.3">
      <c r="B24" s="227"/>
      <c r="C24" s="3"/>
      <c r="D24" s="3"/>
      <c r="E24" s="11"/>
      <c r="F24" s="231"/>
      <c r="G24" s="108"/>
      <c r="H24" s="107"/>
      <c r="I24" s="34"/>
      <c r="J24" s="324"/>
      <c r="K24" s="325"/>
      <c r="L24" s="7"/>
      <c r="O24" s="40"/>
      <c r="P24" s="229"/>
    </row>
    <row r="25" spans="2:16" ht="22.5" customHeight="1" thickBot="1" x14ac:dyDescent="0.3">
      <c r="B25" s="227" t="s">
        <v>54</v>
      </c>
      <c r="C25" s="3"/>
      <c r="D25" s="3"/>
      <c r="E25" s="115"/>
      <c r="F25" s="39"/>
      <c r="G25" s="322">
        <f>IF(F$10=0,0,E25/F$10)</f>
        <v>0</v>
      </c>
      <c r="H25" s="323"/>
      <c r="I25" s="118" t="b">
        <v>0</v>
      </c>
      <c r="J25" s="324" t="str">
        <f>IF(I25=TRUE,G25,"")</f>
        <v/>
      </c>
      <c r="K25" s="325"/>
      <c r="L25" s="7"/>
      <c r="O25" s="228"/>
      <c r="P25" s="229"/>
    </row>
    <row r="26" spans="2:16" ht="7.5" customHeight="1" thickBot="1" x14ac:dyDescent="0.3">
      <c r="B26" s="227"/>
      <c r="C26" s="3"/>
      <c r="D26" s="3"/>
      <c r="E26" s="14"/>
      <c r="F26" s="232"/>
      <c r="G26" s="109"/>
      <c r="H26" s="107"/>
      <c r="I26" s="34"/>
      <c r="J26" s="324"/>
      <c r="K26" s="325"/>
      <c r="L26" s="7"/>
      <c r="O26" s="40"/>
      <c r="P26" s="229"/>
    </row>
    <row r="27" spans="2:16" ht="22.5" customHeight="1" thickBot="1" x14ac:dyDescent="0.3">
      <c r="B27" s="227" t="s">
        <v>55</v>
      </c>
      <c r="C27" s="3"/>
      <c r="D27" s="3"/>
      <c r="E27" s="115"/>
      <c r="F27" s="39"/>
      <c r="G27" s="322">
        <f>IF(F$10=0,0,E27/F$10)</f>
        <v>0</v>
      </c>
      <c r="H27" s="323"/>
      <c r="I27" s="118" t="b">
        <v>0</v>
      </c>
      <c r="J27" s="324" t="str">
        <f>IF(I27=TRUE,G27,"")</f>
        <v/>
      </c>
      <c r="K27" s="325"/>
      <c r="L27" s="7"/>
      <c r="O27" s="228"/>
      <c r="P27" s="229"/>
    </row>
    <row r="28" spans="2:16" ht="7.5" customHeight="1" thickBot="1" x14ac:dyDescent="0.3">
      <c r="B28" s="227"/>
      <c r="C28" s="3"/>
      <c r="D28" s="3"/>
      <c r="E28" s="14"/>
      <c r="F28" s="232"/>
      <c r="G28" s="109"/>
      <c r="H28" s="107"/>
      <c r="I28" s="34"/>
      <c r="J28" s="324"/>
      <c r="K28" s="325"/>
      <c r="L28" s="7"/>
      <c r="O28" s="40"/>
      <c r="P28" s="229"/>
    </row>
    <row r="29" spans="2:16" ht="22.5" customHeight="1" thickBot="1" x14ac:dyDescent="0.3">
      <c r="B29" s="227" t="s">
        <v>56</v>
      </c>
      <c r="C29" s="3"/>
      <c r="D29" s="3"/>
      <c r="E29" s="115"/>
      <c r="F29" s="39"/>
      <c r="G29" s="322">
        <f>IF(F$10=0,0,E29/F$10)</f>
        <v>0</v>
      </c>
      <c r="H29" s="323"/>
      <c r="I29" s="118" t="b">
        <v>0</v>
      </c>
      <c r="J29" s="324" t="str">
        <f>IF(I29=TRUE,G29,"")</f>
        <v/>
      </c>
      <c r="K29" s="325"/>
      <c r="L29" s="7"/>
      <c r="O29" s="228"/>
      <c r="P29" s="229"/>
    </row>
    <row r="30" spans="2:16" ht="7.5" customHeight="1" thickBot="1" x14ac:dyDescent="0.3">
      <c r="B30" s="227"/>
      <c r="C30" s="3"/>
      <c r="D30" s="3"/>
      <c r="E30" s="14"/>
      <c r="F30" s="232"/>
      <c r="G30" s="109"/>
      <c r="H30" s="107"/>
      <c r="I30" s="34"/>
      <c r="J30" s="108"/>
      <c r="K30" s="107"/>
      <c r="L30" s="7"/>
      <c r="O30" s="40"/>
      <c r="P30" s="229"/>
    </row>
    <row r="31" spans="2:16" ht="22.5" customHeight="1" thickBot="1" x14ac:dyDescent="0.3">
      <c r="B31" s="227" t="s">
        <v>57</v>
      </c>
      <c r="C31" s="3"/>
      <c r="D31" s="3"/>
      <c r="E31" s="116"/>
      <c r="F31" s="39"/>
      <c r="G31" s="322">
        <f>IF(F$10=0,0,E31/F$10)</f>
        <v>0</v>
      </c>
      <c r="H31" s="323"/>
      <c r="I31" s="34"/>
      <c r="J31" s="108"/>
      <c r="K31" s="107"/>
      <c r="L31" s="7"/>
      <c r="O31" s="228"/>
      <c r="P31" s="229"/>
    </row>
    <row r="32" spans="2:16" ht="7.5" customHeight="1" thickBot="1" x14ac:dyDescent="0.3">
      <c r="B32" s="227"/>
      <c r="C32" s="3"/>
      <c r="D32" s="3"/>
      <c r="E32" s="14"/>
      <c r="F32" s="232"/>
      <c r="G32" s="109"/>
      <c r="H32" s="107"/>
      <c r="I32" s="3"/>
      <c r="J32" s="108"/>
      <c r="K32" s="107"/>
      <c r="L32" s="7"/>
      <c r="O32" s="40"/>
      <c r="P32" s="229"/>
    </row>
    <row r="33" spans="2:16" ht="22.5" customHeight="1" thickBot="1" x14ac:dyDescent="0.3">
      <c r="B33" s="227" t="s">
        <v>58</v>
      </c>
      <c r="C33" s="3"/>
      <c r="D33" s="3"/>
      <c r="E33" s="115"/>
      <c r="F33" s="39"/>
      <c r="G33" s="322">
        <f>IF(F$10=0,0,E33/F$10)</f>
        <v>0</v>
      </c>
      <c r="H33" s="323"/>
      <c r="I33" s="3"/>
      <c r="J33" s="108"/>
      <c r="K33" s="107"/>
      <c r="L33" s="7"/>
      <c r="O33" s="228"/>
      <c r="P33" s="229"/>
    </row>
    <row r="34" spans="2:16" ht="7.5" customHeight="1" thickBot="1" x14ac:dyDescent="0.3">
      <c r="B34" s="6"/>
      <c r="C34" s="3"/>
      <c r="D34" s="3"/>
      <c r="E34" s="11"/>
      <c r="F34" s="231"/>
      <c r="G34" s="108"/>
      <c r="H34" s="107"/>
      <c r="I34" s="3"/>
      <c r="J34" s="110"/>
      <c r="K34" s="111"/>
      <c r="L34" s="7"/>
      <c r="O34" s="40"/>
      <c r="P34" s="229"/>
    </row>
    <row r="35" spans="2:16" ht="22.5" customHeight="1" thickBot="1" x14ac:dyDescent="0.3">
      <c r="B35" s="227" t="s">
        <v>59</v>
      </c>
      <c r="C35" s="117" t="s">
        <v>60</v>
      </c>
      <c r="D35" s="3"/>
      <c r="E35" s="115"/>
      <c r="F35" s="39"/>
      <c r="G35" s="322">
        <f>IF(F$10=0,0,E35/F$10)</f>
        <v>0</v>
      </c>
      <c r="H35" s="323"/>
      <c r="I35" s="118" t="b">
        <v>0</v>
      </c>
      <c r="J35" s="324" t="str">
        <f>IF(I35=TRUE,G35,"")</f>
        <v/>
      </c>
      <c r="K35" s="325"/>
      <c r="L35" s="7"/>
      <c r="O35" s="228"/>
      <c r="P35" s="229"/>
    </row>
    <row r="36" spans="2:16" ht="7.5" customHeight="1" x14ac:dyDescent="0.25">
      <c r="B36" s="233"/>
      <c r="C36" s="3"/>
      <c r="D36" s="3"/>
      <c r="E36" s="11"/>
      <c r="F36" s="231"/>
      <c r="G36" s="110"/>
      <c r="H36" s="111"/>
      <c r="I36" s="3"/>
      <c r="J36" s="110"/>
      <c r="K36" s="111"/>
      <c r="L36" s="7"/>
      <c r="O36" s="40"/>
      <c r="P36" s="229"/>
    </row>
    <row r="37" spans="2:16" ht="13.8" thickBot="1" x14ac:dyDescent="0.3">
      <c r="B37" s="6"/>
      <c r="C37" s="3"/>
      <c r="D37" s="3"/>
      <c r="E37" s="11"/>
      <c r="F37" s="231"/>
      <c r="G37" s="108"/>
      <c r="H37" s="107"/>
      <c r="I37" s="3"/>
      <c r="J37" s="108"/>
      <c r="K37" s="107"/>
      <c r="L37" s="7"/>
      <c r="O37" s="40"/>
      <c r="P37" s="229"/>
    </row>
    <row r="38" spans="2:16" ht="13.8" thickTop="1" x14ac:dyDescent="0.25">
      <c r="B38" s="234"/>
      <c r="C38" s="235"/>
      <c r="D38" s="235"/>
      <c r="E38" s="353" t="s">
        <v>61</v>
      </c>
      <c r="F38" s="354"/>
      <c r="G38" s="360">
        <f>SUM(G15:H35)</f>
        <v>7.6499999999999999E-2</v>
      </c>
      <c r="H38" s="361"/>
      <c r="I38" s="235"/>
      <c r="J38" s="362">
        <f>SUM(J21:K35)</f>
        <v>0</v>
      </c>
      <c r="K38" s="363"/>
      <c r="L38" s="7"/>
      <c r="P38" s="41"/>
    </row>
    <row r="39" spans="2:16" x14ac:dyDescent="0.25">
      <c r="B39" s="348" t="s">
        <v>62</v>
      </c>
      <c r="C39" s="349"/>
      <c r="D39" s="349"/>
      <c r="E39" s="350"/>
      <c r="F39" s="349"/>
      <c r="G39" s="350"/>
      <c r="H39" s="350"/>
      <c r="I39" s="349"/>
      <c r="J39" s="350"/>
      <c r="K39" s="350"/>
      <c r="L39" s="8"/>
    </row>
    <row r="40" spans="2:16" x14ac:dyDescent="0.25">
      <c r="B40" s="237" t="s">
        <v>63</v>
      </c>
      <c r="C40" s="22"/>
      <c r="D40" s="22"/>
      <c r="E40" s="22"/>
      <c r="F40" s="22"/>
      <c r="G40" s="22"/>
      <c r="H40" s="22"/>
      <c r="I40" s="22"/>
      <c r="J40" s="22"/>
      <c r="K40" s="22"/>
      <c r="L40" s="8"/>
    </row>
    <row r="41" spans="2:16" x14ac:dyDescent="0.25">
      <c r="B41" s="355"/>
      <c r="C41" s="356"/>
      <c r="D41" s="356"/>
      <c r="E41" s="356"/>
      <c r="F41" s="356"/>
      <c r="G41" s="356"/>
      <c r="H41" s="356"/>
      <c r="I41" s="356"/>
      <c r="J41" s="356"/>
      <c r="K41" s="356"/>
      <c r="L41" s="357"/>
    </row>
    <row r="42" spans="2:16" x14ac:dyDescent="0.25">
      <c r="B42" s="355"/>
      <c r="C42" s="356"/>
      <c r="D42" s="356"/>
      <c r="E42" s="356"/>
      <c r="F42" s="356"/>
      <c r="G42" s="356"/>
      <c r="H42" s="356"/>
      <c r="I42" s="356"/>
      <c r="J42" s="356"/>
      <c r="K42" s="356"/>
      <c r="L42" s="357"/>
    </row>
    <row r="43" spans="2:16" x14ac:dyDescent="0.25">
      <c r="B43" s="355"/>
      <c r="C43" s="356"/>
      <c r="D43" s="356"/>
      <c r="E43" s="356"/>
      <c r="F43" s="356"/>
      <c r="G43" s="356"/>
      <c r="H43" s="356"/>
      <c r="I43" s="356"/>
      <c r="J43" s="356"/>
      <c r="K43" s="356"/>
      <c r="L43" s="357"/>
    </row>
    <row r="44" spans="2:16" x14ac:dyDescent="0.25">
      <c r="B44" s="355"/>
      <c r="C44" s="356"/>
      <c r="D44" s="356"/>
      <c r="E44" s="356"/>
      <c r="F44" s="356"/>
      <c r="G44" s="356"/>
      <c r="H44" s="356"/>
      <c r="I44" s="356"/>
      <c r="J44" s="356"/>
      <c r="K44" s="356"/>
      <c r="L44" s="357"/>
    </row>
    <row r="45" spans="2:16" x14ac:dyDescent="0.25">
      <c r="B45" s="355"/>
      <c r="C45" s="356"/>
      <c r="D45" s="356"/>
      <c r="E45" s="356"/>
      <c r="F45" s="356"/>
      <c r="G45" s="356"/>
      <c r="H45" s="356"/>
      <c r="I45" s="356"/>
      <c r="J45" s="356"/>
      <c r="K45" s="356"/>
      <c r="L45" s="357"/>
    </row>
    <row r="46" spans="2:16" x14ac:dyDescent="0.25">
      <c r="B46" s="6"/>
      <c r="C46" s="3"/>
      <c r="D46" s="3"/>
      <c r="E46" s="3"/>
      <c r="F46" s="3"/>
      <c r="G46" s="3"/>
      <c r="H46" s="3"/>
      <c r="I46" s="3"/>
      <c r="J46" s="3"/>
      <c r="K46" s="3"/>
      <c r="L46" s="7"/>
    </row>
    <row r="47" spans="2:16" x14ac:dyDescent="0.25">
      <c r="B47" s="358" t="s">
        <v>64</v>
      </c>
      <c r="C47" s="359"/>
      <c r="D47" s="359"/>
      <c r="E47" s="359"/>
      <c r="F47" s="359"/>
      <c r="G47" s="359"/>
      <c r="H47" s="359"/>
      <c r="I47" s="359"/>
      <c r="J47" s="359"/>
      <c r="K47" s="359"/>
      <c r="L47" s="7"/>
    </row>
    <row r="48" spans="2:16" x14ac:dyDescent="0.25">
      <c r="B48" s="358"/>
      <c r="C48" s="359"/>
      <c r="D48" s="359"/>
      <c r="E48" s="359"/>
      <c r="F48" s="359"/>
      <c r="G48" s="359"/>
      <c r="H48" s="359"/>
      <c r="I48" s="359"/>
      <c r="J48" s="359"/>
      <c r="K48" s="359"/>
      <c r="L48" s="7"/>
    </row>
    <row r="49" spans="2:12" x14ac:dyDescent="0.25">
      <c r="B49" s="227"/>
      <c r="C49" s="3"/>
      <c r="D49" s="3"/>
      <c r="E49" s="3"/>
      <c r="F49" s="3"/>
      <c r="G49" s="3"/>
      <c r="H49" s="3"/>
      <c r="I49" s="3"/>
      <c r="J49" s="3"/>
      <c r="K49" s="3"/>
      <c r="L49" s="7"/>
    </row>
    <row r="50" spans="2:12" x14ac:dyDescent="0.25">
      <c r="B50" s="227"/>
      <c r="C50" s="351">
        <f>'FILL OUT FIRST - TOC'!F12</f>
        <v>0</v>
      </c>
      <c r="D50" s="351"/>
      <c r="E50" s="351"/>
      <c r="F50" s="351"/>
      <c r="G50" s="351"/>
      <c r="H50" s="351"/>
      <c r="I50" s="351"/>
      <c r="J50" s="351"/>
      <c r="K50" s="3"/>
      <c r="L50" s="7"/>
    </row>
    <row r="51" spans="2:12" x14ac:dyDescent="0.25">
      <c r="B51" s="238" t="s">
        <v>65</v>
      </c>
      <c r="C51" s="352"/>
      <c r="D51" s="352"/>
      <c r="E51" s="352"/>
      <c r="F51" s="352"/>
      <c r="G51" s="352"/>
      <c r="H51" s="352"/>
      <c r="I51" s="352"/>
      <c r="J51" s="352"/>
      <c r="K51" s="3"/>
      <c r="L51" s="7"/>
    </row>
    <row r="52" spans="2:12" x14ac:dyDescent="0.25">
      <c r="B52" s="237"/>
      <c r="K52" s="3"/>
      <c r="L52" s="7"/>
    </row>
    <row r="53" spans="2:12" x14ac:dyDescent="0.25">
      <c r="B53" s="238"/>
      <c r="C53" s="346"/>
      <c r="D53" s="346"/>
      <c r="E53" s="346"/>
      <c r="F53" s="3"/>
      <c r="G53" s="3"/>
      <c r="H53" s="3"/>
      <c r="I53" s="3"/>
      <c r="J53" s="3"/>
      <c r="K53" s="3"/>
      <c r="L53" s="7"/>
    </row>
    <row r="54" spans="2:12" x14ac:dyDescent="0.25">
      <c r="B54" s="238" t="s">
        <v>66</v>
      </c>
      <c r="C54" s="347"/>
      <c r="D54" s="347"/>
      <c r="E54" s="347"/>
      <c r="F54" s="3"/>
      <c r="G54" s="3"/>
      <c r="H54" s="3"/>
      <c r="I54" s="3"/>
      <c r="J54" s="3"/>
      <c r="K54" s="3"/>
      <c r="L54" s="7"/>
    </row>
    <row r="55" spans="2:12" x14ac:dyDescent="0.25">
      <c r="B55" s="238"/>
      <c r="C55" s="26"/>
      <c r="D55" s="26"/>
      <c r="E55" s="26"/>
      <c r="F55" s="3"/>
      <c r="G55" s="3"/>
      <c r="H55" s="3"/>
      <c r="I55" s="3"/>
      <c r="J55" s="3"/>
      <c r="K55" s="3"/>
      <c r="L55" s="7"/>
    </row>
    <row r="56" spans="2:12" x14ac:dyDescent="0.25">
      <c r="B56" s="238"/>
      <c r="C56" s="26"/>
      <c r="D56" s="26"/>
      <c r="E56" s="26"/>
      <c r="F56" s="3"/>
      <c r="G56" s="3"/>
      <c r="H56" s="3"/>
      <c r="I56" s="3"/>
      <c r="J56" s="3"/>
      <c r="K56" s="3"/>
      <c r="L56" s="7"/>
    </row>
    <row r="57" spans="2:12" x14ac:dyDescent="0.25">
      <c r="B57" s="238"/>
      <c r="C57" s="26"/>
      <c r="D57" s="26"/>
      <c r="E57" s="26"/>
      <c r="F57" s="3"/>
      <c r="G57" s="3"/>
      <c r="H57" s="3"/>
      <c r="I57" s="3"/>
      <c r="J57" s="3"/>
      <c r="K57" s="3"/>
      <c r="L57" s="7"/>
    </row>
    <row r="58" spans="2:12" x14ac:dyDescent="0.25">
      <c r="B58" s="238"/>
      <c r="C58" s="26"/>
      <c r="D58" s="26"/>
      <c r="E58" s="26"/>
      <c r="F58" s="3"/>
      <c r="G58" s="3"/>
      <c r="H58" s="3"/>
      <c r="I58" s="3"/>
      <c r="J58" s="3"/>
      <c r="K58" s="3"/>
      <c r="L58" s="7"/>
    </row>
    <row r="59" spans="2:12" x14ac:dyDescent="0.25">
      <c r="B59" s="238"/>
      <c r="C59" s="26"/>
      <c r="D59" s="26"/>
      <c r="E59" s="26"/>
      <c r="F59" s="3"/>
      <c r="G59" s="3"/>
      <c r="H59" s="3"/>
      <c r="I59" s="3"/>
      <c r="J59" s="3"/>
      <c r="K59" s="3"/>
      <c r="L59" s="7"/>
    </row>
    <row r="60" spans="2:12" x14ac:dyDescent="0.25">
      <c r="B60" s="238"/>
      <c r="C60" s="26"/>
      <c r="D60" s="26"/>
      <c r="E60" s="26"/>
      <c r="F60" s="3"/>
      <c r="G60" s="3"/>
      <c r="H60" s="3"/>
      <c r="I60" s="3"/>
      <c r="J60" s="3"/>
      <c r="K60" s="3"/>
      <c r="L60" s="7"/>
    </row>
    <row r="61" spans="2:12" x14ac:dyDescent="0.25">
      <c r="B61" s="227"/>
      <c r="C61" s="3"/>
      <c r="D61" s="3"/>
      <c r="E61" s="3"/>
      <c r="F61" s="3"/>
      <c r="G61" s="3"/>
      <c r="H61" s="3"/>
      <c r="I61" s="3"/>
      <c r="J61" s="3"/>
      <c r="K61" s="3"/>
      <c r="L61" s="7"/>
    </row>
    <row r="62" spans="2:12" x14ac:dyDescent="0.25">
      <c r="B62" s="9" t="s">
        <v>67</v>
      </c>
      <c r="C62" s="3"/>
      <c r="D62" s="3"/>
      <c r="E62" s="3"/>
      <c r="F62" s="3"/>
      <c r="G62" s="3"/>
      <c r="H62" s="3"/>
      <c r="I62" s="3"/>
      <c r="J62" s="3" t="s">
        <v>68</v>
      </c>
      <c r="K62" s="3"/>
      <c r="L62" s="7"/>
    </row>
    <row r="63" spans="2:12" ht="13.8" thickBot="1" x14ac:dyDescent="0.3">
      <c r="B63" s="13" t="s">
        <v>69</v>
      </c>
      <c r="C63" s="4"/>
      <c r="D63" s="4"/>
      <c r="E63" s="4"/>
      <c r="F63" s="4"/>
      <c r="G63" s="4"/>
      <c r="H63" s="4"/>
      <c r="I63" s="4"/>
      <c r="J63" s="4"/>
      <c r="K63" s="4"/>
      <c r="L63" s="5"/>
    </row>
    <row r="64" spans="2:12" x14ac:dyDescent="0.25">
      <c r="B64" s="32"/>
    </row>
  </sheetData>
  <sheetProtection selectLockedCells="1"/>
  <mergeCells count="44">
    <mergeCell ref="C53:E54"/>
    <mergeCell ref="G13:H13"/>
    <mergeCell ref="G21:H21"/>
    <mergeCell ref="G23:H23"/>
    <mergeCell ref="J24:K24"/>
    <mergeCell ref="B39:K39"/>
    <mergeCell ref="C50:J51"/>
    <mergeCell ref="E38:F38"/>
    <mergeCell ref="B41:L45"/>
    <mergeCell ref="B47:K48"/>
    <mergeCell ref="G38:H38"/>
    <mergeCell ref="J38:K38"/>
    <mergeCell ref="J29:K29"/>
    <mergeCell ref="J35:K35"/>
    <mergeCell ref="G35:H35"/>
    <mergeCell ref="B2:L2"/>
    <mergeCell ref="B3:L3"/>
    <mergeCell ref="G25:H25"/>
    <mergeCell ref="J27:K27"/>
    <mergeCell ref="F10:I10"/>
    <mergeCell ref="J13:K13"/>
    <mergeCell ref="J21:K21"/>
    <mergeCell ref="J22:K22"/>
    <mergeCell ref="F5:G5"/>
    <mergeCell ref="J5:L5"/>
    <mergeCell ref="J4:L4"/>
    <mergeCell ref="B5:E5"/>
    <mergeCell ref="B4:E4"/>
    <mergeCell ref="F4:G4"/>
    <mergeCell ref="H5:I5"/>
    <mergeCell ref="H4:I4"/>
    <mergeCell ref="N7:P7"/>
    <mergeCell ref="F8:I8"/>
    <mergeCell ref="G33:H33"/>
    <mergeCell ref="G31:H31"/>
    <mergeCell ref="G15:H15"/>
    <mergeCell ref="G17:H17"/>
    <mergeCell ref="G19:H19"/>
    <mergeCell ref="G29:H29"/>
    <mergeCell ref="J23:K23"/>
    <mergeCell ref="G27:H27"/>
    <mergeCell ref="J28:K28"/>
    <mergeCell ref="J25:K25"/>
    <mergeCell ref="J26:K26"/>
  </mergeCells>
  <phoneticPr fontId="19" type="noConversion"/>
  <printOptions horizontalCentered="1" verticalCentered="1"/>
  <pageMargins left="0.25" right="0.25" top="0.25" bottom="0.25" header="0.25" footer="0.49"/>
  <pageSetup scale="83" orientation="portrait" blackAndWhite="1" r:id="rId1"/>
  <headerFooter alignWithMargins="0"/>
  <rowBreaks count="1" manualBreakCount="1">
    <brk id="64" max="16383" man="1"/>
  </rowBreaks>
  <drawing r:id="rId2"/>
  <legacyDrawing r:id="rId3"/>
  <controls>
    <mc:AlternateContent xmlns:mc="http://schemas.openxmlformats.org/markup-compatibility/2006">
      <mc:Choice Requires="x14">
        <control shapeId="90137" r:id="rId4" name="CheckBox6">
          <controlPr defaultSize="0" autoLine="0" linkedCell="I35" r:id="rId5">
            <anchor moveWithCells="1">
              <from>
                <xdr:col>8</xdr:col>
                <xdr:colOff>68580</xdr:colOff>
                <xdr:row>34</xdr:row>
                <xdr:rowOff>68580</xdr:rowOff>
              </from>
              <to>
                <xdr:col>8</xdr:col>
                <xdr:colOff>228600</xdr:colOff>
                <xdr:row>34</xdr:row>
                <xdr:rowOff>236220</xdr:rowOff>
              </to>
            </anchor>
          </controlPr>
        </control>
      </mc:Choice>
      <mc:Fallback>
        <control shapeId="90137" r:id="rId4" name="CheckBox6"/>
      </mc:Fallback>
    </mc:AlternateContent>
    <mc:AlternateContent xmlns:mc="http://schemas.openxmlformats.org/markup-compatibility/2006">
      <mc:Choice Requires="x14">
        <control shapeId="90129" r:id="rId6" name="CheckBox5">
          <controlPr defaultSize="0" autoLine="0" linkedCell="I29" r:id="rId5">
            <anchor moveWithCells="1">
              <from>
                <xdr:col>8</xdr:col>
                <xdr:colOff>99060</xdr:colOff>
                <xdr:row>28</xdr:row>
                <xdr:rowOff>83820</xdr:rowOff>
              </from>
              <to>
                <xdr:col>8</xdr:col>
                <xdr:colOff>259080</xdr:colOff>
                <xdr:row>28</xdr:row>
                <xdr:rowOff>251460</xdr:rowOff>
              </to>
            </anchor>
          </controlPr>
        </control>
      </mc:Choice>
      <mc:Fallback>
        <control shapeId="90129" r:id="rId6" name="CheckBox5"/>
      </mc:Fallback>
    </mc:AlternateContent>
    <mc:AlternateContent xmlns:mc="http://schemas.openxmlformats.org/markup-compatibility/2006">
      <mc:Choice Requires="x14">
        <control shapeId="90128" r:id="rId7" name="CheckBox4">
          <controlPr defaultSize="0" autoLine="0" linkedCell="I27" r:id="rId5">
            <anchor moveWithCells="1">
              <from>
                <xdr:col>8</xdr:col>
                <xdr:colOff>99060</xdr:colOff>
                <xdr:row>26</xdr:row>
                <xdr:rowOff>83820</xdr:rowOff>
              </from>
              <to>
                <xdr:col>8</xdr:col>
                <xdr:colOff>259080</xdr:colOff>
                <xdr:row>26</xdr:row>
                <xdr:rowOff>251460</xdr:rowOff>
              </to>
            </anchor>
          </controlPr>
        </control>
      </mc:Choice>
      <mc:Fallback>
        <control shapeId="90128" r:id="rId7" name="CheckBox4"/>
      </mc:Fallback>
    </mc:AlternateContent>
    <mc:AlternateContent xmlns:mc="http://schemas.openxmlformats.org/markup-compatibility/2006">
      <mc:Choice Requires="x14">
        <control shapeId="90127" r:id="rId8" name="CheckBox3">
          <controlPr defaultSize="0" autoLine="0" linkedCell="I25" r:id="rId5">
            <anchor moveWithCells="1">
              <from>
                <xdr:col>8</xdr:col>
                <xdr:colOff>99060</xdr:colOff>
                <xdr:row>24</xdr:row>
                <xdr:rowOff>83820</xdr:rowOff>
              </from>
              <to>
                <xdr:col>8</xdr:col>
                <xdr:colOff>259080</xdr:colOff>
                <xdr:row>24</xdr:row>
                <xdr:rowOff>251460</xdr:rowOff>
              </to>
            </anchor>
          </controlPr>
        </control>
      </mc:Choice>
      <mc:Fallback>
        <control shapeId="90127" r:id="rId8" name="CheckBox3"/>
      </mc:Fallback>
    </mc:AlternateContent>
    <mc:AlternateContent xmlns:mc="http://schemas.openxmlformats.org/markup-compatibility/2006">
      <mc:Choice Requires="x14">
        <control shapeId="90126" r:id="rId9" name="CheckBox2">
          <controlPr defaultSize="0" autoLine="0" linkedCell="I23" r:id="rId5">
            <anchor moveWithCells="1">
              <from>
                <xdr:col>8</xdr:col>
                <xdr:colOff>99060</xdr:colOff>
                <xdr:row>22</xdr:row>
                <xdr:rowOff>83820</xdr:rowOff>
              </from>
              <to>
                <xdr:col>8</xdr:col>
                <xdr:colOff>259080</xdr:colOff>
                <xdr:row>22</xdr:row>
                <xdr:rowOff>251460</xdr:rowOff>
              </to>
            </anchor>
          </controlPr>
        </control>
      </mc:Choice>
      <mc:Fallback>
        <control shapeId="90126" r:id="rId9" name="CheckBox2"/>
      </mc:Fallback>
    </mc:AlternateContent>
    <mc:AlternateContent xmlns:mc="http://schemas.openxmlformats.org/markup-compatibility/2006">
      <mc:Choice Requires="x14">
        <control shapeId="90125" r:id="rId10" name="CheckBox1">
          <controlPr defaultSize="0" autoLine="0" linkedCell="I21" r:id="rId5">
            <anchor moveWithCells="1">
              <from>
                <xdr:col>8</xdr:col>
                <xdr:colOff>99060</xdr:colOff>
                <xdr:row>20</xdr:row>
                <xdr:rowOff>83820</xdr:rowOff>
              </from>
              <to>
                <xdr:col>8</xdr:col>
                <xdr:colOff>259080</xdr:colOff>
                <xdr:row>20</xdr:row>
                <xdr:rowOff>251460</xdr:rowOff>
              </to>
            </anchor>
          </controlPr>
        </control>
      </mc:Choice>
      <mc:Fallback>
        <control shapeId="90125" r:id="rId10" name="CheckBox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3">
    <tabColor rgb="FFB9C8D3"/>
  </sheetPr>
  <dimension ref="B1:BB37"/>
  <sheetViews>
    <sheetView showGridLines="0" showZeros="0" zoomScale="85" zoomScaleNormal="85" zoomScaleSheetLayoutView="85" workbookViewId="0">
      <selection activeCell="AA28" sqref="AA28"/>
    </sheetView>
  </sheetViews>
  <sheetFormatPr defaultColWidth="9.109375" defaultRowHeight="13.2" x14ac:dyDescent="0.25"/>
  <cols>
    <col min="1" max="1" width="2.6640625" style="1" customWidth="1"/>
    <col min="2" max="2" width="8.109375" style="1" customWidth="1"/>
    <col min="3" max="3" width="28" style="1" customWidth="1"/>
    <col min="4" max="4" width="5.5546875" style="20" customWidth="1"/>
    <col min="5" max="26" width="5.5546875" style="1" customWidth="1"/>
    <col min="27" max="27" width="11" style="1" customWidth="1"/>
    <col min="28" max="28" width="9.6640625" style="1" customWidth="1"/>
    <col min="29" max="29" width="10.33203125" style="1" customWidth="1"/>
    <col min="30" max="30" width="15.5546875" style="1" bestFit="1" customWidth="1"/>
    <col min="31" max="31" width="17.6640625" style="1" customWidth="1"/>
    <col min="32" max="32" width="8.5546875" style="1" customWidth="1"/>
    <col min="33" max="33" width="10.109375" style="1" customWidth="1"/>
    <col min="34" max="34" width="9.33203125" style="1" hidden="1" customWidth="1"/>
    <col min="35" max="35" width="8" style="1" hidden="1" customWidth="1"/>
    <col min="36" max="36" width="9.5546875" style="1" customWidth="1"/>
    <col min="37" max="37" width="9.109375" style="1"/>
    <col min="38" max="45" width="9" style="1" customWidth="1"/>
    <col min="46" max="52" width="9.109375" style="1"/>
    <col min="53" max="53" width="9" style="1" customWidth="1"/>
    <col min="54" max="54" width="9.109375" style="1" hidden="1" customWidth="1"/>
    <col min="55" max="16384" width="9.109375" style="1"/>
  </cols>
  <sheetData>
    <row r="1" spans="2:54" ht="13.8" thickBot="1" x14ac:dyDescent="0.3">
      <c r="B1" s="239"/>
      <c r="C1" s="239"/>
      <c r="D1" s="240"/>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52"/>
      <c r="AI1" s="52"/>
      <c r="AJ1" s="52"/>
      <c r="AK1" s="52"/>
      <c r="AL1" s="52"/>
      <c r="AM1" s="52"/>
      <c r="AN1" s="52"/>
      <c r="AO1" s="52"/>
      <c r="AP1" s="52"/>
      <c r="AQ1" s="52"/>
      <c r="AR1" s="52"/>
      <c r="AS1" s="52"/>
      <c r="AT1" s="52"/>
      <c r="AU1" s="52"/>
      <c r="AV1" s="52"/>
      <c r="AW1" s="52"/>
      <c r="AX1" s="52"/>
      <c r="AY1" s="52"/>
      <c r="AZ1" s="52"/>
      <c r="BA1" s="52"/>
      <c r="BB1" s="52"/>
    </row>
    <row r="2" spans="2:54" ht="18" customHeight="1" x14ac:dyDescent="0.25">
      <c r="B2" s="370" t="s">
        <v>70</v>
      </c>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2"/>
      <c r="AF2" s="52"/>
      <c r="AG2" s="52"/>
      <c r="AH2" s="52"/>
      <c r="AI2" s="52"/>
      <c r="AJ2" s="52"/>
      <c r="AK2" s="52"/>
      <c r="AL2" s="52"/>
      <c r="AM2" s="52"/>
      <c r="AN2" s="52"/>
      <c r="AO2" s="52"/>
      <c r="AP2" s="52"/>
      <c r="AQ2" s="52"/>
      <c r="AR2" s="52"/>
      <c r="AS2" s="52"/>
      <c r="AT2" s="52"/>
      <c r="AU2" s="52"/>
      <c r="AV2" s="52"/>
      <c r="AW2" s="52"/>
      <c r="AX2" s="52"/>
      <c r="AY2" s="52"/>
      <c r="AZ2" s="52"/>
      <c r="BA2" s="52"/>
      <c r="BB2" s="52"/>
    </row>
    <row r="3" spans="2:54" ht="21" customHeight="1" thickBot="1" x14ac:dyDescent="0.3">
      <c r="B3" s="409" t="s">
        <v>71</v>
      </c>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1"/>
      <c r="AF3" s="52"/>
      <c r="AG3" s="52"/>
      <c r="AH3" s="52" t="s">
        <v>72</v>
      </c>
      <c r="AI3" s="52" t="s">
        <v>73</v>
      </c>
      <c r="AJ3" s="52"/>
      <c r="AK3" s="52"/>
      <c r="AL3" s="52"/>
      <c r="AM3" s="52"/>
      <c r="AN3" s="52"/>
      <c r="AO3" s="52"/>
      <c r="AP3" s="52"/>
      <c r="AQ3" s="52"/>
      <c r="AR3" s="52"/>
      <c r="AS3" s="52"/>
      <c r="AT3" s="52"/>
      <c r="AU3" s="52"/>
      <c r="AV3" s="52"/>
      <c r="AW3" s="52"/>
      <c r="AX3" s="52"/>
      <c r="AY3" s="52"/>
      <c r="AZ3" s="52"/>
      <c r="BA3" s="52"/>
      <c r="BB3" s="52"/>
    </row>
    <row r="4" spans="2:54" s="15" customFormat="1" ht="32.25" customHeight="1" x14ac:dyDescent="0.25">
      <c r="B4" s="421" t="s">
        <v>24</v>
      </c>
      <c r="C4" s="416"/>
      <c r="D4" s="416"/>
      <c r="E4" s="416"/>
      <c r="F4" s="416"/>
      <c r="G4" s="416"/>
      <c r="H4" s="416"/>
      <c r="I4" s="416"/>
      <c r="J4" s="416"/>
      <c r="K4" s="416"/>
      <c r="L4" s="416"/>
      <c r="M4" s="422"/>
      <c r="N4" s="415" t="s">
        <v>25</v>
      </c>
      <c r="O4" s="416"/>
      <c r="P4" s="422"/>
      <c r="Q4" s="415" t="s">
        <v>26</v>
      </c>
      <c r="R4" s="416"/>
      <c r="S4" s="422"/>
      <c r="T4" s="415" t="s">
        <v>27</v>
      </c>
      <c r="U4" s="416"/>
      <c r="V4" s="416"/>
      <c r="W4" s="416"/>
      <c r="X4" s="416"/>
      <c r="Y4" s="416"/>
      <c r="Z4" s="417"/>
      <c r="AA4" s="381" t="s">
        <v>74</v>
      </c>
      <c r="AB4" s="381"/>
      <c r="AC4" s="381"/>
      <c r="AD4" s="382"/>
      <c r="AE4" s="119"/>
      <c r="AH4" s="15" t="s">
        <v>75</v>
      </c>
      <c r="AI4" s="15" t="s">
        <v>76</v>
      </c>
      <c r="BB4" s="241"/>
    </row>
    <row r="5" spans="2:54" s="15" customFormat="1" ht="21" customHeight="1" thickBot="1" x14ac:dyDescent="0.3">
      <c r="B5" s="418">
        <f>'FILL OUT FIRST - TOC'!$F$5</f>
        <v>0</v>
      </c>
      <c r="C5" s="419"/>
      <c r="D5" s="419"/>
      <c r="E5" s="419"/>
      <c r="F5" s="419"/>
      <c r="G5" s="419"/>
      <c r="H5" s="419"/>
      <c r="I5" s="419"/>
      <c r="J5" s="419"/>
      <c r="K5" s="419"/>
      <c r="L5" s="419"/>
      <c r="M5" s="420"/>
      <c r="N5" s="423">
        <f>'FILL OUT FIRST - TOC'!$F$7</f>
        <v>0</v>
      </c>
      <c r="O5" s="424"/>
      <c r="P5" s="425"/>
      <c r="Q5" s="423">
        <f>'FILL OUT FIRST - TOC'!$F$6</f>
        <v>0</v>
      </c>
      <c r="R5" s="424"/>
      <c r="S5" s="425"/>
      <c r="T5" s="412">
        <f>'FILL OUT FIRST - TOC'!$F$4</f>
        <v>0</v>
      </c>
      <c r="U5" s="413"/>
      <c r="V5" s="413"/>
      <c r="W5" s="413"/>
      <c r="X5" s="413"/>
      <c r="Y5" s="413"/>
      <c r="Z5" s="414"/>
      <c r="AA5" s="401" t="s">
        <v>77</v>
      </c>
      <c r="AB5" s="401"/>
      <c r="AC5" s="401"/>
      <c r="AD5" s="402"/>
      <c r="AE5" s="120"/>
      <c r="AH5" s="15" t="s">
        <v>78</v>
      </c>
      <c r="BB5" s="21" t="str">
        <f>IF(ISBLANK(BB4),"",VLOOKUP(BB4,#REF!,2,0))</f>
        <v/>
      </c>
    </row>
    <row r="6" spans="2:54" s="15" customFormat="1" ht="26.25" customHeight="1" x14ac:dyDescent="0.25">
      <c r="B6" s="375" t="s">
        <v>79</v>
      </c>
      <c r="C6" s="376"/>
      <c r="D6" s="396" t="s">
        <v>80</v>
      </c>
      <c r="E6" s="392" t="s">
        <v>81</v>
      </c>
      <c r="F6" s="383" t="s">
        <v>82</v>
      </c>
      <c r="G6" s="384"/>
      <c r="H6" s="384"/>
      <c r="I6" s="384"/>
      <c r="J6" s="384"/>
      <c r="K6" s="384"/>
      <c r="L6" s="384"/>
      <c r="M6" s="384"/>
      <c r="N6" s="384"/>
      <c r="O6" s="384"/>
      <c r="P6" s="384"/>
      <c r="Q6" s="384"/>
      <c r="R6" s="384"/>
      <c r="S6" s="384"/>
      <c r="T6" s="384"/>
      <c r="U6" s="384"/>
      <c r="V6" s="384"/>
      <c r="W6" s="384"/>
      <c r="X6" s="384"/>
      <c r="Y6" s="384"/>
      <c r="Z6" s="385"/>
      <c r="AA6" s="142">
        <f>SUM($AA$12,$AA$14,$AA$16,$AA$18,$AA$20,$AA$22,$AA$24,$AA$26,$AA$28,$AA$30,$AA$32,$AA$34,$AA$36,$AA$38,$AA$40,$AA$42,$AA$44,$AA$46,$AA$48,$AA$50,$AA$52,$AA$54,$AA$56,$AA$58,$AA$60,$AA$62,$AA$64,$AA$66,$AA$68,$AA$70,$AA$72,$AA$74,$AA$76,$AA$78,$AA$80,$AA$82,$AA$84,$AA$86,$AA$88,$AA$90,$AA$92,$AA$94,$AA$96,$AA$98,$AA$100,$AA$102,$AA$104,$AA$106,$AA$108,$AA$110,$AA$112,$AA$114,$AA$116,$AA$118,$AA$120,$AA$122,$AA$124,$AA$126,$AA$128,$AA$130,$AA$132,$AA$134,$AA$136,$AA$138,$AA$140,$AA$142,$AA$144,$AA$146,$AA$148,$AA$150,$AA$152,$AA$154,$AA$156,$AA$158,$AA$160,$AA$162,$AA$164,$AA$166,$AA$168,$AA$170,$AA$172,$AA$174,$AA$176,$AA$178,$AA$180,$AA$182,$AA$184,$AA$186,$AA$188,$AA$190,$AA$192,$AA$194,$AA$196,$AA$198,$AA$200,$AA$202,$AA$204,$AA$206,$AA$208,$AA$210,$AA$212,$AA$214,$AA$216,$AA$218,$AA$220,$AA$222,$AA$224,$AA$226,$AA$228,$AA$230,$AA$232,$AA$234,$AA$236,$AA$238,$AA$240,$AA$242,$AA$244,$AA$246,$AA$248,$AA$250,$AA$252,$AA$254,$AA$256,$AA$258,$AA$260,$AA$262,$AA$264,$AA$266,$AA$268,$AA$270,$AA$272,$AA$274,$AA$276,$AA$278,$AA$280,$AA$282,$AA$284,$AA$286,$AA$288,$AA$290,$AA$292,$AA$294,$AA$296,$AA$298,$AA$300,$AA$302,$AA$304,$AA$306,$AA$308,$AA$310,$AA$312,$AA$314,$AA$316,$AA$318,$AA$320,$AA$322,$AA$324,$AA$326,$AA$328,$AA$330,$AA$332,$AA$334,$AA$336,$AA$338,$AA$340,$AA$342,$AA$344,$AA$346,$AA$348,$AA$350,$AA$352,$AA$354,$AA$356,$AA$358,$AA$360,$AA$362,$AA$364,$AA$366,$AA$368,$AA$370,$AA$372,$AA$374,$AA$376,$AA$378,$AA$380,$AA$382,$AA$384,$AA$386,$AA$388,$AA$390,$AA$392,$AA$394,$AA$396,$AA$398,$AA$400,$AA$402,$AA$404,$AA$406,$AA$408,$AA$410,$AA$412,$AA$414,$AA$416,$AA$418,$AA$420,$AA$422,$AA$424,$AA$426,$AA$428,$AA$430,$AA$432,$AA$434,$AA$436,$AA$438,$AA$440,$AA$442,$AA$444,$AA$446,$AA$448,$AA$450,$AA$452,$AA$454,$AA$456,$AA$458,$AA$460,$AA$462,$AA$464,$AA$466,$AA$468,$AA$470,$AA$472,$AA$474,$AA$476,$AA$478,$AA$480,$AA$482,$AA$484,$AA$486,$AA$488,$AA$490,$AA$492,$AA$494,$AA$496,$AA$498,$AA$500,$AA$502,$AA$504,$AA$506,$AA$508,$AA$510,$AA$512,$AA$514,$AA$516)</f>
        <v>0</v>
      </c>
      <c r="AB6" s="143" t="s">
        <v>83</v>
      </c>
      <c r="AC6" s="144"/>
      <c r="AD6" s="145" t="s">
        <v>84</v>
      </c>
      <c r="AE6" s="146">
        <f>SUM($AE$12,$AE$14,$AE$16,$AE$18,$AE$20,$AE$22,$AE$24,$AE$26,$AE$28,$AE$30,$AE$32,$AE$34,$AE$36,$AE$38,$AE$40,$AE$42,$AE$44,$AE$46,$AE$48,$AE$50,$AE$52,$AE$54,$AE$56,$AE$58,$AE$60,$AE$62,$AE$64,$AE$66,$AE$68,$AE$70,$AE$72,$AE$74,$AE$76,$AE$78,$AE$80,$AE$82,$AE$84,$AE$86,$AE$88,$AE$90,$AE$92,$AE$94,$AE$96,$AE$98,$AE$100,$AE$102,$AE$104,$AE$106,$AE$108,$AE$110,$AE$112,$AE$114,$AE$116,$AE$118,$AE$120,$AE$122,$AE$124,$AE$126,$AE$128,$AE$130,$AE$132,$AE$134,$AE$136,$AE$138,$AE$140,$AE$142,$AE$144,$AE$146,$AE$148,$AE$150,$AE$152,$AE$154,$AE$156,$AE$158,$AE$160,$AE$162,$AE$164,$AE$166,$AE$168,$AE$170,$AE$172,$AE$174,$AE$176,$AE$178,$AE$180,$AE$182,$AE$184,$AE$186,$AE$188,$AE$190,$AE$192,$AE$194,$AE$196,$AE$198,$AE$200,$AE$202,$AE$204,$AE$206,$AE$208,$AE$210,$AE$212,$AE$214,$AE$216,$AE$218,$AE$220,$AE$222,$AE$224,$AE$226,$AE$228,$AE$230,$AE$232,$AE$234,$AE$236,$AE$238,$AE$240,$AE$242,$AE$244,$AE$246,$AE$248,$AE$250,$AE$252,$AE$254,$AE$256,$AE$258,$AE$260,$AE$262,$AE$264,$AE$266,$AE$268,$AE$270,$AE$272,$AE$274,$AE$276,$AE$278,$AE$280,$AE$282,$AE$284,$AE$286,$AE$288,$AE$290,$AE$292,$AE$294,$AE$296,$AE$298,$AE$300,$AE$302,$AE$304,$AE$306,$AE$308,$AE$310,$AE$312,$AE$314,$AE$316,$AE$318,$AE$320,$AE$322,$AE$324,$AE$326,$AE$328,$AE$330,$AE$332,$AE$334,$AE$336,$AE$338,$AE$340,$AE$342,$AE$344,$AE$346,$AE$348,$AE$350,$AE$352,$AE$354,$AE$356,$AE$358,$AE$360,$AE$362,$AE$364,$AE$366,$AE$368,$AE$370,$AE$372,$AE$374,$AE$376,$AE$378,$AE$380,$AE$382,$AE$384,$AE$386,$AE$388,$AE$390,$AE$392,$AE$394,$AE$396,$AE$398,$AE$400,$AE$402,$AE$404,$AE$406,$AE$408,$AE$410,$AE$412,$AE$414,$AE$416,$AE$418,$AE$420,$AE$422,$AE$424,$AE$426,$AE$428,$AE$430,$AE$432,$AE$434,$AE$436,$AE$438,$AE$440,$AE$442,$AE$444,$AE$446,$AE$448,$AE$450,$AE$452,$AE$454,$AE$456,$AE$458,$AE$460,$AE$462,$AE$464,$AE$466,$AE$468,$AE$470,$AE$472,$AE$474,$AE$476,$AE$478,$AE$480,$AE$482,$AE$484,$AE$486,$AE$488,$AE$490,$AE$492,$AE$494,$AE$496,$AE$498,$AE$500,$AE$502,$AE$504,$AE$506,$AE$508,$AE$510,$AE$512,$AE$514,$AE$516)</f>
        <v>0</v>
      </c>
      <c r="BB6" s="241"/>
    </row>
    <row r="7" spans="2:54" s="15" customFormat="1" ht="26.25" customHeight="1" x14ac:dyDescent="0.25">
      <c r="B7" s="377"/>
      <c r="C7" s="378"/>
      <c r="D7" s="397"/>
      <c r="E7" s="393"/>
      <c r="F7" s="386"/>
      <c r="G7" s="387"/>
      <c r="H7" s="387"/>
      <c r="I7" s="387"/>
      <c r="J7" s="387"/>
      <c r="K7" s="387"/>
      <c r="L7" s="387"/>
      <c r="M7" s="387"/>
      <c r="N7" s="387"/>
      <c r="O7" s="387"/>
      <c r="P7" s="387"/>
      <c r="Q7" s="387"/>
      <c r="R7" s="387"/>
      <c r="S7" s="387"/>
      <c r="T7" s="387"/>
      <c r="U7" s="387"/>
      <c r="V7" s="387"/>
      <c r="W7" s="387"/>
      <c r="X7" s="387"/>
      <c r="Y7" s="387"/>
      <c r="Z7" s="388"/>
      <c r="AA7" s="147">
        <f>SUM($AA$13,$AA$15,$AA$17,$AA$19,$AA$21,$AA$23,$AA$25,$AA$27,$AA$29,$AA$31,$AA$33,$AA$35,$AA$37,$AA$39,$AA$41,$AA$43,$AA$45,$AA$47,$AA$49,$AA$51,$AA$53,$AA$55,$AA$57,$AA$59,$AA$61,$AA$63,$AA$65,$AA$67,$AA$69,$AA$71,$AA$73,$AA$75,$AA$77,$AA$79,$AA$81,$AA$83,$AA$85,$AA$87,$AA$89,$AA$91,$AA$93,$AA$95,$AA$97,$AA$99,$AA$101,$AA$103,$AA$105,$AA$107,$AA$109,$AA$111,$AA$113,$AA$115,$AA$117,$AA$119,$AA$121,$AA$123,$AA$125,$AA$127,$AA$129,$AA$131,$AA$133,$AA$135,$AA$137,$AA$139,$AA$141,$AA$143,$AA$145,$AA$147,$AA$149,$AA$151,$AA$153,$AA$155,$AA$157,$AA$159,$AA$161,$AA$163,$AA$165,$AA$167,$AA$169,$AA$171,$AA$173,$AA$175,$AA$177,$AA$179,$AA$181,$AA$183,$AA$185,$AA$187,$AA$189,$AA$191,$AA$193,$AA$195,$AA$197,$AA$199,$AA$201,$AA$203,$AA$205,$AA$207,$AA$209,$AA$211,$AA$213,$AA$215,$AA$217,$AA$219,$AA$221,$AA$223,$AA$225,$AA$227,$AA$229,$AA$231,$AA$233,$AA$235,$AA$237,$AA$239,$AA$241,$AA$243,$AA$245,$AA$247,$AA$249,$AA$251,$AA$253,$AA$255,$AA$257,$AA$259,$AA$261,$AA$263,$AA$265,$AA$267,$AA$269,$AA$271,$AA$273,$AA$275,$AA$277,$AA$279,$AA$281,$AA$283,$AA$285,$AA$287,$AA$289,$AA$291,$AA$293,$AA$295,$AA$297,$AA$299,$AA$301,$AA$303,$AA$305,$AA$307,$AA$309,$AA$311,$AA$313,$AA$315,$AA$317,$AA$319,$AA$321,$AA$323,$AA$325,$AA$327,$AA$329,$AA$331,$AA$333,$AA$335,$AA$337,$AA$339,$AA$341,$AA$343,$AA$345,$AA$347,$AA$349,$AA$351,$AA$353,$AA$355,$AA$357,$AA$359,$AA$361,$AA$363,$AA$365,$AA$367,$AA$369,$AA$371,$AA$373,$AA$375,$AA$377,$AA$379,$AA$381,$AA$383,$AA$385,$AA$387,$AA$389,$AA$391,$AA$393,$AA$395,$AA$397,$AA$399,$AA$401,$AA$403,$AA$405,$AA$407,$AA$409,$AA$411,$AA$413,$AA$415,$AA$417,$AA$419,$AA$421,$AA$423,$AA$425,$AA$427,$AA$429,$AA$431,$AA$433,$AA$435,$AA$437,$AA$439,$AA$441,$AA$443,$AA$445,$AA$447,$AA$449,$AA$451,$AA$453,$AA$455,$AA$457,$AA$459,$AA$461,$AA$463,$AA$465,$AA$467,$AA$469,$AA$471,$AA$473,$AA$475,$AA$477,$AA$479,$AA$481,$AA$483,$AA$485,$AA$487,$AA$489,$AA$491,$AA$493,$AA$495,$AA$497,$AA$499,$AA$501,$AA$503,$AA$505,$AA$507,$AA$509,$AA$511,$AA$513,$AA$515,$AA$517,$AA$519,$AA$521)</f>
        <v>0</v>
      </c>
      <c r="AB7" s="148" t="s">
        <v>85</v>
      </c>
      <c r="AC7" s="149"/>
      <c r="AD7" s="150" t="s">
        <v>86</v>
      </c>
      <c r="AE7" s="151">
        <f>SUM($AE$13,$AE$15,$AE$17,$AE$19,$AE$21,$AE$23,$AE$25,$AE$27,$AE$29,$AE$31,$AE$33,$AE$35,$AE$37,$AE$39,$AE$41,$AE$43,$AE$45,$AE$47,$AE$49,$AE$51,$AE$53,$AE$55,$AE$57,$AE$59,$AE$61,$AE$63,$AE$65,$AE$67,$AE$69,$AE$71,$AE$73,$AE$75,$AE$77,$AE$79,$AE$81,$AE$83,$AE$85,$AE$87,$AE$89,$AE$91,$AE$93,$AE$95,$AE$97,$AE$99,$AE$101,$AE$103,$AE$105,$AE$107,$AE$109,$AE$111,$AE$113,$AE$115,$AE$117,$AE$119,$AE$121,$AE$123,$AE$125,$AE$127,$AE$129,$AE$131,$AE$133,$AE$135,$AE$137,$AE$139,$AE$141,$AE$143,$AE$145,$AE$147,$AE$149,$AE$151,$AE$153,$AE$155,$AE$157,$AE$159,$AE$161,$AE$163,$AE$165,$AE$167,$AE$169,$AE$171,$AE$173,$AE$175,$AE$177,$AE$179,$AE$181,$AE$183,$AE$185,$AE$187,$AE$189,$AE$191,$AE$193,$AE$195,$AE$197,$AE$199,$AE$201,$AE$203,$AE$205,$AE$207,$AE$209,$AE$211,$AE$213,$AE$215,$AE$217,$AE$219,$AE$221,$AE$223,$AE$225,$AE$227,$AE$229,$AE$231,$AE$233,$AE$235,$AE$237,$AE$239,$AE$241,$AE$243,$AE$245,$AE$247,$AE$249,$AE$251,$AE$253,$AE$255,$AE$257,$AE$259,$AE$261,$AE$263,$AE$265,$AE$267,$AE$269,$AE$271,$AE$273,$AE$275,$AE$277,$AE$279,$AE$281,$AE$283,$AE$285,$AE$287,$AE$289,$AE$291,$AE$293,$AE$295,$AE$297,$AE$299,$AE$301,$AE$303,$AE$305,$AE$307,$AE$309,$AE$311,$AE$313,$AE$315,$AE$317,$AE$319,$AE$321,$AE$323,$AE$325,$AE$327,$AE$329,$AE$331,$AE$333,$AE$335,$AE$337,$AE$339,$AE$341,$AE$343,$AE$345,$AE$347,$AE$349,$AE$351,$AE$353,$AE$355,$AE$357,$AE$359,$AE$361,$AE$363,$AE$365,$AE$367,$AE$369,$AE$371,$AE$373,$AE$375,$AE$377,$AE$379,$AE$381,$AE$383,$AE$385,$AE$387,$AE$389,$AE$391,$AE$393,$AE$395,$AE$397,$AE$399,$AE$401,$AE$403,$AE$405,$AE$407,$AE$409,$AE$411,$AE$413,$AE$415,$AE$417,$AE$419,$AE$421,$AE$423,$AE$425,$AE$427,$AE$429,$AE$431,$AE$433,$AE$435,$AE$437,$AE$439,$AE$441,$AE$443,$AE$445,$AE$447,$AE$449,$AE$451,$AE$453,$AE$455,$AE$457,$AE$459,$AE$461,$AE$463,$AE$465,$AE$467,$AE$469,$AE$471,$AE$473,$AE$475,$AE$477,$AE$479,$AE$481,$AE$483,$AE$485,$AE$487,$AE$489,$AE$491,$AE$493,$AE$495,$AE$497,$AE$499,$AE$501,$AE$503,$AE$505,$AE$507,$AE$509,$AE$511,$AE$513,$AE$515,$AE$517,$AE$519,$AE$521)</f>
        <v>0</v>
      </c>
      <c r="BB7" s="241"/>
    </row>
    <row r="8" spans="2:54" s="15" customFormat="1" ht="24" customHeight="1" thickBot="1" x14ac:dyDescent="0.3">
      <c r="B8" s="377"/>
      <c r="C8" s="378"/>
      <c r="D8" s="397"/>
      <c r="E8" s="393"/>
      <c r="F8" s="389"/>
      <c r="G8" s="390"/>
      <c r="H8" s="390"/>
      <c r="I8" s="390"/>
      <c r="J8" s="390"/>
      <c r="K8" s="390"/>
      <c r="L8" s="390"/>
      <c r="M8" s="390"/>
      <c r="N8" s="390"/>
      <c r="O8" s="390"/>
      <c r="P8" s="390"/>
      <c r="Q8" s="390"/>
      <c r="R8" s="390"/>
      <c r="S8" s="390"/>
      <c r="T8" s="390"/>
      <c r="U8" s="390"/>
      <c r="V8" s="390"/>
      <c r="W8" s="390"/>
      <c r="X8" s="390"/>
      <c r="Y8" s="390"/>
      <c r="Z8" s="391"/>
      <c r="AA8" s="152">
        <f>SUM(AA12:AA985)</f>
        <v>0</v>
      </c>
      <c r="AB8" s="153" t="s">
        <v>87</v>
      </c>
      <c r="AC8" s="154"/>
      <c r="AD8" s="155" t="s">
        <v>88</v>
      </c>
      <c r="AE8" s="156">
        <f>SUM(AE12:AE985)</f>
        <v>0</v>
      </c>
      <c r="BB8" s="241"/>
    </row>
    <row r="9" spans="2:54" s="15" customFormat="1" ht="16.5" customHeight="1" x14ac:dyDescent="0.25">
      <c r="B9" s="377"/>
      <c r="C9" s="378"/>
      <c r="D9" s="397"/>
      <c r="E9" s="394"/>
      <c r="F9" s="368">
        <v>39448</v>
      </c>
      <c r="G9" s="364">
        <f>F9+1</f>
        <v>39449</v>
      </c>
      <c r="H9" s="364">
        <f>G9+1</f>
        <v>39450</v>
      </c>
      <c r="I9" s="364">
        <f t="shared" ref="I9:Z9" si="0">H9+1</f>
        <v>39451</v>
      </c>
      <c r="J9" s="364">
        <f t="shared" si="0"/>
        <v>39452</v>
      </c>
      <c r="K9" s="364">
        <f t="shared" si="0"/>
        <v>39453</v>
      </c>
      <c r="L9" s="366">
        <f t="shared" si="0"/>
        <v>39454</v>
      </c>
      <c r="M9" s="366">
        <f t="shared" si="0"/>
        <v>39455</v>
      </c>
      <c r="N9" s="366">
        <f t="shared" si="0"/>
        <v>39456</v>
      </c>
      <c r="O9" s="366">
        <f t="shared" si="0"/>
        <v>39457</v>
      </c>
      <c r="P9" s="366">
        <f t="shared" si="0"/>
        <v>39458</v>
      </c>
      <c r="Q9" s="366">
        <f t="shared" si="0"/>
        <v>39459</v>
      </c>
      <c r="R9" s="366">
        <f t="shared" si="0"/>
        <v>39460</v>
      </c>
      <c r="S9" s="366">
        <f t="shared" si="0"/>
        <v>39461</v>
      </c>
      <c r="T9" s="366">
        <f t="shared" si="0"/>
        <v>39462</v>
      </c>
      <c r="U9" s="366">
        <f t="shared" si="0"/>
        <v>39463</v>
      </c>
      <c r="V9" s="366">
        <f t="shared" si="0"/>
        <v>39464</v>
      </c>
      <c r="W9" s="366">
        <f t="shared" si="0"/>
        <v>39465</v>
      </c>
      <c r="X9" s="366">
        <f t="shared" si="0"/>
        <v>39466</v>
      </c>
      <c r="Y9" s="366">
        <f t="shared" si="0"/>
        <v>39467</v>
      </c>
      <c r="Z9" s="403">
        <f t="shared" si="0"/>
        <v>39468</v>
      </c>
      <c r="AA9" s="405" t="s">
        <v>89</v>
      </c>
      <c r="AB9" s="406"/>
      <c r="AC9" s="406"/>
      <c r="AD9" s="406"/>
      <c r="AE9" s="407"/>
      <c r="BB9" s="21" t="str">
        <f>IF(ISBLANK(BB8),"",VLOOKUP(BB8,#REF!,2,0))</f>
        <v/>
      </c>
    </row>
    <row r="10" spans="2:54" s="15" customFormat="1" ht="12.75" customHeight="1" x14ac:dyDescent="0.25">
      <c r="B10" s="377"/>
      <c r="C10" s="378"/>
      <c r="D10" s="397"/>
      <c r="E10" s="394"/>
      <c r="F10" s="368"/>
      <c r="G10" s="364"/>
      <c r="H10" s="364"/>
      <c r="I10" s="364"/>
      <c r="J10" s="364"/>
      <c r="K10" s="364"/>
      <c r="L10" s="366"/>
      <c r="M10" s="366"/>
      <c r="N10" s="366"/>
      <c r="O10" s="366"/>
      <c r="P10" s="366"/>
      <c r="Q10" s="366"/>
      <c r="R10" s="366"/>
      <c r="S10" s="366"/>
      <c r="T10" s="366"/>
      <c r="U10" s="366"/>
      <c r="V10" s="366"/>
      <c r="W10" s="366"/>
      <c r="X10" s="366"/>
      <c r="Y10" s="366"/>
      <c r="Z10" s="403"/>
      <c r="AA10" s="373" t="s">
        <v>90</v>
      </c>
      <c r="AB10" s="373" t="s">
        <v>91</v>
      </c>
      <c r="AC10" s="373" t="s">
        <v>92</v>
      </c>
      <c r="AD10" s="373" t="s">
        <v>93</v>
      </c>
      <c r="AE10" s="399" t="s">
        <v>88</v>
      </c>
      <c r="BB10" s="241"/>
    </row>
    <row r="11" spans="2:54" s="15" customFormat="1" ht="12.75" customHeight="1" thickBot="1" x14ac:dyDescent="0.3">
      <c r="B11" s="379"/>
      <c r="C11" s="380"/>
      <c r="D11" s="398"/>
      <c r="E11" s="395"/>
      <c r="F11" s="369"/>
      <c r="G11" s="365"/>
      <c r="H11" s="365"/>
      <c r="I11" s="365"/>
      <c r="J11" s="365"/>
      <c r="K11" s="365"/>
      <c r="L11" s="367"/>
      <c r="M11" s="367"/>
      <c r="N11" s="367"/>
      <c r="O11" s="367"/>
      <c r="P11" s="367"/>
      <c r="Q11" s="367"/>
      <c r="R11" s="367"/>
      <c r="S11" s="367"/>
      <c r="T11" s="367"/>
      <c r="U11" s="367"/>
      <c r="V11" s="367"/>
      <c r="W11" s="367"/>
      <c r="X11" s="367"/>
      <c r="Y11" s="367"/>
      <c r="Z11" s="404"/>
      <c r="AA11" s="408"/>
      <c r="AB11" s="374"/>
      <c r="AC11" s="374"/>
      <c r="AD11" s="374"/>
      <c r="AE11" s="400"/>
      <c r="BB11" s="21" t="str">
        <f>IF(ISBLANK(BB10),"",VLOOKUP(BB10,#REF!,2,0))</f>
        <v/>
      </c>
    </row>
    <row r="12" spans="2:54" s="15" customFormat="1" ht="26.25" customHeight="1" x14ac:dyDescent="0.25">
      <c r="B12" s="121" t="s">
        <v>94</v>
      </c>
      <c r="C12" s="125"/>
      <c r="D12" s="126"/>
      <c r="E12" s="123" t="s">
        <v>95</v>
      </c>
      <c r="F12" s="131"/>
      <c r="G12" s="131"/>
      <c r="H12" s="131"/>
      <c r="I12" s="131"/>
      <c r="J12" s="131"/>
      <c r="K12" s="131"/>
      <c r="L12" s="131"/>
      <c r="M12" s="131"/>
      <c r="N12" s="131"/>
      <c r="O12" s="131"/>
      <c r="P12" s="131"/>
      <c r="Q12" s="131"/>
      <c r="R12" s="131"/>
      <c r="S12" s="131"/>
      <c r="T12" s="131"/>
      <c r="U12" s="131"/>
      <c r="V12" s="131"/>
      <c r="W12" s="131"/>
      <c r="X12" s="131"/>
      <c r="Y12" s="131"/>
      <c r="Z12" s="131"/>
      <c r="AA12" s="133">
        <f>SUM(F12:Z12)</f>
        <v>0</v>
      </c>
      <c r="AB12" s="158">
        <v>0</v>
      </c>
      <c r="AC12" s="135">
        <f>IF(ISBLANK(C12),0,'FRINGE BENEFITS'!$G$38)</f>
        <v>0</v>
      </c>
      <c r="AD12" s="136">
        <f t="shared" ref="AD12:AD37" si="1">(AB12+AC12*AB12)</f>
        <v>0</v>
      </c>
      <c r="AE12" s="137">
        <f>IF(AND($Q$5="A",D12="T"),AA12*AD12,0)+IF(AND($Q$5="B",D12="T"),(AA12*AD12),0)+IF($Q$5&gt;="C",AA12*AD12)</f>
        <v>0</v>
      </c>
      <c r="BB12" s="241"/>
    </row>
    <row r="13" spans="2:54" s="15" customFormat="1" ht="26.25" customHeight="1" x14ac:dyDescent="0.25">
      <c r="B13" s="122" t="s">
        <v>96</v>
      </c>
      <c r="C13" s="127"/>
      <c r="D13" s="128"/>
      <c r="E13" s="124" t="s">
        <v>97</v>
      </c>
      <c r="F13" s="131"/>
      <c r="G13" s="131"/>
      <c r="H13" s="131"/>
      <c r="I13" s="131"/>
      <c r="J13" s="131"/>
      <c r="K13" s="131"/>
      <c r="L13" s="131"/>
      <c r="M13" s="131"/>
      <c r="N13" s="131"/>
      <c r="O13" s="131"/>
      <c r="P13" s="131"/>
      <c r="Q13" s="131"/>
      <c r="R13" s="131"/>
      <c r="S13" s="131"/>
      <c r="T13" s="131"/>
      <c r="U13" s="131"/>
      <c r="V13" s="131"/>
      <c r="W13" s="131"/>
      <c r="X13" s="131"/>
      <c r="Y13" s="131"/>
      <c r="Z13" s="131"/>
      <c r="AA13" s="134">
        <f>SUM(F13:Z13)</f>
        <v>0</v>
      </c>
      <c r="AB13" s="141">
        <f>IF(ISBLANK(C12),0,IF(OR(D12="FT",D12="PT",D12="T"),LABOR!AB12*$AE$5,IF(AND(D12="E",$AE$4="Yes"),LABOR!AB12,0)))</f>
        <v>0</v>
      </c>
      <c r="AC13" s="138">
        <f>IF(ISBLANK(C12),0,IF(OR(D12="FT",D12="PT",D12="T"),'FRINGE BENEFITS'!$J$38,IF(AND(D12="E",$AE$5="Yes"),'FRINGE BENEFITS'!$J$38,0)))</f>
        <v>0</v>
      </c>
      <c r="AD13" s="139">
        <f t="shared" si="1"/>
        <v>0</v>
      </c>
      <c r="AE13" s="140">
        <f>(AA13*AD13)</f>
        <v>0</v>
      </c>
      <c r="BB13" s="21" t="str">
        <f>IF(ISBLANK(BB10),"",VLOOKUP(BB10,#REF!,2,0))</f>
        <v/>
      </c>
    </row>
    <row r="14" spans="2:54" s="15" customFormat="1" ht="26.25" customHeight="1" x14ac:dyDescent="0.25">
      <c r="B14" s="122" t="s">
        <v>94</v>
      </c>
      <c r="C14" s="129"/>
      <c r="D14" s="130"/>
      <c r="E14" s="124" t="s">
        <v>95</v>
      </c>
      <c r="F14" s="132"/>
      <c r="G14" s="132"/>
      <c r="H14" s="132"/>
      <c r="I14" s="132"/>
      <c r="J14" s="132"/>
      <c r="K14" s="132"/>
      <c r="L14" s="132"/>
      <c r="M14" s="132"/>
      <c r="N14" s="132"/>
      <c r="O14" s="132"/>
      <c r="P14" s="132"/>
      <c r="Q14" s="132"/>
      <c r="R14" s="132"/>
      <c r="S14" s="132"/>
      <c r="T14" s="131"/>
      <c r="U14" s="132"/>
      <c r="V14" s="132"/>
      <c r="W14" s="132"/>
      <c r="X14" s="132"/>
      <c r="Y14" s="132"/>
      <c r="Z14" s="132"/>
      <c r="AA14" s="134">
        <f t="shared" ref="AA14:AA37" si="2">SUM(F14:Z14)</f>
        <v>0</v>
      </c>
      <c r="AB14" s="157">
        <v>0</v>
      </c>
      <c r="AC14" s="138">
        <f>IF(ISBLANK(C14),0,'FRINGE BENEFITS'!$G$38)</f>
        <v>0</v>
      </c>
      <c r="AD14" s="139">
        <f t="shared" si="1"/>
        <v>0</v>
      </c>
      <c r="AE14" s="137">
        <f>IF(AND($Q$5="A",D14="T"),AA14*AD14,0)+IF(AND($Q$5="B",D14="T"),(AA14*AD14),0)+IF($Q$5&gt;="C",AA14*AD14)</f>
        <v>0</v>
      </c>
      <c r="BB14" s="21" t="e">
        <f>IF(ISBLANK(BB11),"",VLOOKUP(BB11,#REF!,2,0))</f>
        <v>#REF!</v>
      </c>
    </row>
    <row r="15" spans="2:54" s="15" customFormat="1" ht="26.25" customHeight="1" x14ac:dyDescent="0.25">
      <c r="B15" s="122" t="s">
        <v>96</v>
      </c>
      <c r="C15" s="127"/>
      <c r="D15" s="128"/>
      <c r="E15" s="124" t="s">
        <v>97</v>
      </c>
      <c r="F15" s="131"/>
      <c r="G15" s="131"/>
      <c r="H15" s="131"/>
      <c r="I15" s="131"/>
      <c r="J15" s="131"/>
      <c r="K15" s="131"/>
      <c r="L15" s="131"/>
      <c r="M15" s="131"/>
      <c r="N15" s="131"/>
      <c r="O15" s="131"/>
      <c r="P15" s="131"/>
      <c r="Q15" s="131"/>
      <c r="R15" s="131"/>
      <c r="S15" s="131"/>
      <c r="T15" s="131"/>
      <c r="U15" s="131"/>
      <c r="V15" s="131"/>
      <c r="W15" s="131"/>
      <c r="X15" s="131"/>
      <c r="Y15" s="131"/>
      <c r="Z15" s="131"/>
      <c r="AA15" s="134">
        <f t="shared" si="2"/>
        <v>0</v>
      </c>
      <c r="AB15" s="141">
        <f>IF(ISBLANK(C14),0,IF(OR(D14="FT",D14="PT",D14="T"),LABOR!AB14*$AE$5,IF(AND(D14="E",$AE$4="Yes"),LABOR!AB14,0)))</f>
        <v>0</v>
      </c>
      <c r="AC15" s="138">
        <f>IF(ISBLANK(C14),0,IF(OR(D14="FT",D14="PT",D14="T"),'FRINGE BENEFITS'!$J$38,IF(AND(D14="E",$AE$5="Yes"),'FRINGE BENEFITS'!$J$38,0)))</f>
        <v>0</v>
      </c>
      <c r="AD15" s="139">
        <f t="shared" si="1"/>
        <v>0</v>
      </c>
      <c r="AE15" s="140">
        <f>(AA15*AD15)</f>
        <v>0</v>
      </c>
      <c r="BB15" s="21" t="str">
        <f>IF(ISBLANK(BB12),"",VLOOKUP(BB12,#REF!,2,0))</f>
        <v/>
      </c>
    </row>
    <row r="16" spans="2:54" s="15" customFormat="1" ht="26.25" customHeight="1" x14ac:dyDescent="0.25">
      <c r="B16" s="122" t="s">
        <v>94</v>
      </c>
      <c r="C16" s="129"/>
      <c r="D16" s="130"/>
      <c r="E16" s="124" t="s">
        <v>95</v>
      </c>
      <c r="F16" s="132"/>
      <c r="G16" s="132"/>
      <c r="H16" s="132"/>
      <c r="I16" s="132"/>
      <c r="J16" s="132"/>
      <c r="K16" s="132"/>
      <c r="L16" s="132"/>
      <c r="M16" s="132"/>
      <c r="N16" s="132"/>
      <c r="O16" s="132"/>
      <c r="P16" s="132"/>
      <c r="Q16" s="132"/>
      <c r="R16" s="132"/>
      <c r="S16" s="132"/>
      <c r="T16" s="132"/>
      <c r="U16" s="132"/>
      <c r="V16" s="132"/>
      <c r="W16" s="132"/>
      <c r="X16" s="132"/>
      <c r="Y16" s="132"/>
      <c r="Z16" s="132"/>
      <c r="AA16" s="134">
        <f t="shared" si="2"/>
        <v>0</v>
      </c>
      <c r="AB16" s="157">
        <v>0</v>
      </c>
      <c r="AC16" s="138">
        <f>IF(ISBLANK(C16),0,'FRINGE BENEFITS'!$G$38)</f>
        <v>0</v>
      </c>
      <c r="AD16" s="139">
        <f t="shared" si="1"/>
        <v>0</v>
      </c>
      <c r="AE16" s="137">
        <f>IF(AND($Q$5="A",D16="T"),AA16*AD16,0)+IF(AND($Q$5="B",D16="T"),(AA16*AD16),0)+IF($Q$5&gt;="C",AA16*AD16)</f>
        <v>0</v>
      </c>
      <c r="AI16" s="15" t="s">
        <v>98</v>
      </c>
      <c r="BB16" s="241"/>
    </row>
    <row r="17" spans="2:54" s="15" customFormat="1" ht="26.25" customHeight="1" x14ac:dyDescent="0.25">
      <c r="B17" s="122" t="s">
        <v>96</v>
      </c>
      <c r="C17" s="127"/>
      <c r="D17" s="128"/>
      <c r="E17" s="124" t="s">
        <v>97</v>
      </c>
      <c r="F17" s="131"/>
      <c r="G17" s="131"/>
      <c r="H17" s="131"/>
      <c r="I17" s="131"/>
      <c r="J17" s="131"/>
      <c r="K17" s="131"/>
      <c r="L17" s="131"/>
      <c r="M17" s="131"/>
      <c r="N17" s="131"/>
      <c r="O17" s="131"/>
      <c r="P17" s="131"/>
      <c r="Q17" s="131"/>
      <c r="R17" s="131"/>
      <c r="S17" s="131"/>
      <c r="T17" s="131"/>
      <c r="U17" s="131"/>
      <c r="V17" s="131"/>
      <c r="W17" s="131"/>
      <c r="X17" s="131"/>
      <c r="Y17" s="131"/>
      <c r="Z17" s="131"/>
      <c r="AA17" s="134">
        <f t="shared" si="2"/>
        <v>0</v>
      </c>
      <c r="AB17" s="141">
        <f>IF(ISBLANK(C16),0,IF(OR(D16="FT",D16="PT",D16="T"),LABOR!AB16*$AE$5,IF(AND(D16="E",$AE$4="Yes"),LABOR!AB16,0)))</f>
        <v>0</v>
      </c>
      <c r="AC17" s="138">
        <f>IF(ISBLANK(C16),0,IF(OR(D16="FT",D16="PT",D16="T"),'FRINGE BENEFITS'!$J$38,IF(AND(D16="E",$AE$5="Yes"),'FRINGE BENEFITS'!$J$38,0)))</f>
        <v>0</v>
      </c>
      <c r="AD17" s="139">
        <f t="shared" si="1"/>
        <v>0</v>
      </c>
      <c r="AE17" s="140">
        <f>(AA17*AD17)</f>
        <v>0</v>
      </c>
      <c r="BB17" s="21" t="e">
        <f>IF(ISBLANK(BB14),"",VLOOKUP(BB14,#REF!,2,0))</f>
        <v>#REF!</v>
      </c>
    </row>
    <row r="18" spans="2:54" s="15" customFormat="1" ht="26.25" customHeight="1" x14ac:dyDescent="0.25">
      <c r="B18" s="122" t="s">
        <v>94</v>
      </c>
      <c r="C18" s="129"/>
      <c r="D18" s="130"/>
      <c r="E18" s="124" t="s">
        <v>95</v>
      </c>
      <c r="F18" s="132"/>
      <c r="G18" s="132"/>
      <c r="H18" s="132"/>
      <c r="I18" s="132"/>
      <c r="J18" s="132"/>
      <c r="K18" s="132"/>
      <c r="L18" s="132"/>
      <c r="M18" s="132"/>
      <c r="N18" s="132"/>
      <c r="O18" s="132"/>
      <c r="P18" s="132"/>
      <c r="Q18" s="132"/>
      <c r="R18" s="132"/>
      <c r="S18" s="132"/>
      <c r="T18" s="132"/>
      <c r="U18" s="132"/>
      <c r="V18" s="132"/>
      <c r="W18" s="132"/>
      <c r="X18" s="132"/>
      <c r="Y18" s="132"/>
      <c r="Z18" s="132"/>
      <c r="AA18" s="134">
        <f t="shared" si="2"/>
        <v>0</v>
      </c>
      <c r="AB18" s="157">
        <v>0</v>
      </c>
      <c r="AC18" s="138">
        <f>IF(ISBLANK(C18),0,'FRINGE BENEFITS'!$G$38)</f>
        <v>0</v>
      </c>
      <c r="AD18" s="139">
        <f t="shared" si="1"/>
        <v>0</v>
      </c>
      <c r="AE18" s="137">
        <f>IF(AND($Q$5="A",D18="T"),AA18*AD18,0)+IF(AND($Q$5="B",D18="T"),(AA18*AD18),0)+IF($Q$5&gt;="C",AA18*AD18)</f>
        <v>0</v>
      </c>
      <c r="BB18" s="21" t="e">
        <f>IF(ISBLANK(BB15),"",VLOOKUP(BB15,#REF!,2,0))</f>
        <v>#REF!</v>
      </c>
    </row>
    <row r="19" spans="2:54" s="15" customFormat="1" ht="26.25" customHeight="1" x14ac:dyDescent="0.25">
      <c r="B19" s="122" t="s">
        <v>96</v>
      </c>
      <c r="C19" s="127"/>
      <c r="D19" s="128"/>
      <c r="E19" s="124" t="s">
        <v>97</v>
      </c>
      <c r="F19" s="131"/>
      <c r="G19" s="131"/>
      <c r="H19" s="131"/>
      <c r="I19" s="131"/>
      <c r="J19" s="131"/>
      <c r="K19" s="131"/>
      <c r="L19" s="131"/>
      <c r="M19" s="131"/>
      <c r="N19" s="131"/>
      <c r="O19" s="131"/>
      <c r="P19" s="131"/>
      <c r="Q19" s="131"/>
      <c r="R19" s="131"/>
      <c r="S19" s="131"/>
      <c r="T19" s="131"/>
      <c r="U19" s="131"/>
      <c r="V19" s="131"/>
      <c r="W19" s="131"/>
      <c r="X19" s="131"/>
      <c r="Y19" s="131"/>
      <c r="Z19" s="131"/>
      <c r="AA19" s="134">
        <f t="shared" si="2"/>
        <v>0</v>
      </c>
      <c r="AB19" s="141">
        <f>IF(ISBLANK(C18),0,IF(OR(D18="FT",D18="PT",D18="T"),LABOR!AB18*$AE$5,IF(AND(D18="E",$AE$4="Yes"),LABOR!AB18,0)))</f>
        <v>0</v>
      </c>
      <c r="AC19" s="138">
        <f>IF(ISBLANK(C18),0,IF(OR(D18="FT",D18="PT",D18="T"),'FRINGE BENEFITS'!$J$38,IF(AND(D18="E",$AE$5="Yes"),'FRINGE BENEFITS'!$J$38,0)))</f>
        <v>0</v>
      </c>
      <c r="AD19" s="139">
        <f t="shared" si="1"/>
        <v>0</v>
      </c>
      <c r="AE19" s="140">
        <f>(AA19*AD19)</f>
        <v>0</v>
      </c>
      <c r="BB19" s="21" t="str">
        <f>IF(ISBLANK(BB16),"",VLOOKUP(BB16,#REF!,2,0))</f>
        <v/>
      </c>
    </row>
    <row r="20" spans="2:54" s="15" customFormat="1" ht="26.25" customHeight="1" x14ac:dyDescent="0.25">
      <c r="B20" s="122" t="s">
        <v>94</v>
      </c>
      <c r="C20" s="129"/>
      <c r="D20" s="130"/>
      <c r="E20" s="124" t="s">
        <v>95</v>
      </c>
      <c r="F20" s="132"/>
      <c r="G20" s="132"/>
      <c r="H20" s="132"/>
      <c r="I20" s="132"/>
      <c r="J20" s="132"/>
      <c r="K20" s="132"/>
      <c r="L20" s="132"/>
      <c r="M20" s="132"/>
      <c r="N20" s="132"/>
      <c r="O20" s="132"/>
      <c r="P20" s="132"/>
      <c r="Q20" s="132"/>
      <c r="R20" s="132"/>
      <c r="S20" s="132"/>
      <c r="T20" s="132"/>
      <c r="U20" s="132"/>
      <c r="V20" s="132"/>
      <c r="W20" s="132"/>
      <c r="X20" s="132"/>
      <c r="Y20" s="132"/>
      <c r="Z20" s="132"/>
      <c r="AA20" s="134">
        <f t="shared" si="2"/>
        <v>0</v>
      </c>
      <c r="AB20" s="157">
        <v>0</v>
      </c>
      <c r="AC20" s="138">
        <f>IF(ISBLANK(C20),0,'FRINGE BENEFITS'!$G$38)</f>
        <v>0</v>
      </c>
      <c r="AD20" s="139">
        <f t="shared" si="1"/>
        <v>0</v>
      </c>
      <c r="AE20" s="137">
        <f>IF(AND($Q$5="A",D20="T"),AA20*AD20,0)+IF(AND($Q$5="B",D20="T"),(AA20*AD20),0)+IF($Q$5&gt;="C",AA20*AD20)</f>
        <v>0</v>
      </c>
      <c r="BB20" s="241"/>
    </row>
    <row r="21" spans="2:54" s="15" customFormat="1" ht="26.25" customHeight="1" x14ac:dyDescent="0.25">
      <c r="B21" s="122" t="s">
        <v>96</v>
      </c>
      <c r="C21" s="127"/>
      <c r="D21" s="128"/>
      <c r="E21" s="124" t="s">
        <v>97</v>
      </c>
      <c r="F21" s="131"/>
      <c r="G21" s="131"/>
      <c r="H21" s="131"/>
      <c r="I21" s="131"/>
      <c r="J21" s="131"/>
      <c r="K21" s="131"/>
      <c r="L21" s="131"/>
      <c r="M21" s="131"/>
      <c r="N21" s="131"/>
      <c r="O21" s="131"/>
      <c r="P21" s="131"/>
      <c r="Q21" s="131"/>
      <c r="R21" s="131"/>
      <c r="S21" s="131"/>
      <c r="T21" s="131"/>
      <c r="U21" s="131"/>
      <c r="V21" s="131"/>
      <c r="W21" s="131"/>
      <c r="X21" s="131"/>
      <c r="Y21" s="131"/>
      <c r="Z21" s="131"/>
      <c r="AA21" s="134">
        <f t="shared" si="2"/>
        <v>0</v>
      </c>
      <c r="AB21" s="141">
        <f>IF(ISBLANK(C20),0,IF(OR(D20="FT",D20="PT",D20="T"),LABOR!AB20*$AE$5,IF(AND(D20="E",$AE$4="Yes"),LABOR!AB20,0)))</f>
        <v>0</v>
      </c>
      <c r="AC21" s="138">
        <f>IF(ISBLANK(C20),0,IF(OR(D20="FT",D20="PT",D20="T"),'FRINGE BENEFITS'!$J$38,IF(AND(D20="E",$AE$5="Yes"),'FRINGE BENEFITS'!$J$38,0)))</f>
        <v>0</v>
      </c>
      <c r="AD21" s="139">
        <f t="shared" si="1"/>
        <v>0</v>
      </c>
      <c r="AE21" s="140">
        <f>(AA21*AD21)</f>
        <v>0</v>
      </c>
      <c r="BB21" s="21" t="e">
        <f>IF(ISBLANK(BB18),"",VLOOKUP(BB18,#REF!,2,0))</f>
        <v>#REF!</v>
      </c>
    </row>
    <row r="22" spans="2:54" s="15" customFormat="1" ht="26.25" customHeight="1" x14ac:dyDescent="0.25">
      <c r="B22" s="122" t="s">
        <v>94</v>
      </c>
      <c r="C22" s="129"/>
      <c r="D22" s="130"/>
      <c r="E22" s="124" t="s">
        <v>95</v>
      </c>
      <c r="F22" s="132"/>
      <c r="G22" s="132"/>
      <c r="H22" s="132"/>
      <c r="I22" s="132"/>
      <c r="J22" s="132"/>
      <c r="K22" s="132"/>
      <c r="L22" s="132"/>
      <c r="M22" s="132"/>
      <c r="N22" s="132"/>
      <c r="O22" s="132"/>
      <c r="P22" s="132"/>
      <c r="Q22" s="132"/>
      <c r="R22" s="132"/>
      <c r="S22" s="132"/>
      <c r="T22" s="132"/>
      <c r="U22" s="132"/>
      <c r="V22" s="132"/>
      <c r="W22" s="132"/>
      <c r="X22" s="132"/>
      <c r="Y22" s="132"/>
      <c r="Z22" s="132"/>
      <c r="AA22" s="134">
        <f t="shared" si="2"/>
        <v>0</v>
      </c>
      <c r="AB22" s="157">
        <v>0</v>
      </c>
      <c r="AC22" s="138">
        <f>IF(ISBLANK(C22),0,'FRINGE BENEFITS'!$G$38)</f>
        <v>0</v>
      </c>
      <c r="AD22" s="139">
        <f t="shared" si="1"/>
        <v>0</v>
      </c>
      <c r="AE22" s="137">
        <f>IF(AND($Q$5="A",D22="T"),AA22*AD22,0)+IF(AND($Q$5="B",D22="T"),(AA22*AD22),0)+IF($Q$5&gt;="C",AA22*AD22)</f>
        <v>0</v>
      </c>
      <c r="BB22" s="21" t="e">
        <f>IF(ISBLANK(BB19),"",VLOOKUP(BB19,#REF!,2,0))</f>
        <v>#REF!</v>
      </c>
    </row>
    <row r="23" spans="2:54" s="15" customFormat="1" ht="26.25" customHeight="1" x14ac:dyDescent="0.25">
      <c r="B23" s="122" t="s">
        <v>96</v>
      </c>
      <c r="C23" s="127"/>
      <c r="D23" s="128"/>
      <c r="E23" s="124" t="s">
        <v>97</v>
      </c>
      <c r="F23" s="131"/>
      <c r="G23" s="131"/>
      <c r="H23" s="131"/>
      <c r="I23" s="131"/>
      <c r="J23" s="131"/>
      <c r="K23" s="131"/>
      <c r="L23" s="131"/>
      <c r="M23" s="131"/>
      <c r="N23" s="131"/>
      <c r="O23" s="131"/>
      <c r="P23" s="131"/>
      <c r="Q23" s="131"/>
      <c r="R23" s="131"/>
      <c r="S23" s="131"/>
      <c r="T23" s="131"/>
      <c r="U23" s="131"/>
      <c r="V23" s="131"/>
      <c r="W23" s="131"/>
      <c r="X23" s="131"/>
      <c r="Y23" s="131"/>
      <c r="Z23" s="131"/>
      <c r="AA23" s="134">
        <f t="shared" si="2"/>
        <v>0</v>
      </c>
      <c r="AB23" s="141">
        <f>IF(ISBLANK(C22),0,IF(OR(D22="FT",D22="PT",D22="T"),LABOR!AB22*$AE$5,IF(AND(D22="E",$AE$4="Yes"),LABOR!AB22,0)))</f>
        <v>0</v>
      </c>
      <c r="AC23" s="138">
        <f>IF(ISBLANK(C22),0,IF(OR(D22="FT",D22="PT",D22="T"),'FRINGE BENEFITS'!$J$38,IF(AND(D22="E",$AE$5="Yes"),'FRINGE BENEFITS'!$J$38,0)))</f>
        <v>0</v>
      </c>
      <c r="AD23" s="139">
        <f t="shared" si="1"/>
        <v>0</v>
      </c>
      <c r="AE23" s="140">
        <f>(AA23*AD23)</f>
        <v>0</v>
      </c>
      <c r="BB23" s="21" t="str">
        <f>IF(ISBLANK(BB20),"",VLOOKUP(BB20,#REF!,2,0))</f>
        <v/>
      </c>
    </row>
    <row r="24" spans="2:54" s="15" customFormat="1" ht="26.25" customHeight="1" x14ac:dyDescent="0.25">
      <c r="B24" s="122" t="s">
        <v>94</v>
      </c>
      <c r="C24" s="129"/>
      <c r="D24" s="130"/>
      <c r="E24" s="124" t="s">
        <v>95</v>
      </c>
      <c r="F24" s="132"/>
      <c r="G24" s="132"/>
      <c r="H24" s="132"/>
      <c r="I24" s="132"/>
      <c r="J24" s="132"/>
      <c r="K24" s="132"/>
      <c r="L24" s="132"/>
      <c r="M24" s="132"/>
      <c r="N24" s="132"/>
      <c r="O24" s="132"/>
      <c r="P24" s="132"/>
      <c r="Q24" s="132"/>
      <c r="R24" s="132"/>
      <c r="S24" s="132"/>
      <c r="T24" s="132"/>
      <c r="U24" s="132"/>
      <c r="V24" s="132"/>
      <c r="W24" s="132"/>
      <c r="X24" s="132"/>
      <c r="Y24" s="132"/>
      <c r="Z24" s="132"/>
      <c r="AA24" s="134">
        <f t="shared" si="2"/>
        <v>0</v>
      </c>
      <c r="AB24" s="157">
        <v>0</v>
      </c>
      <c r="AC24" s="138">
        <f>IF(ISBLANK(C24),0,'FRINGE BENEFITS'!$G$38)</f>
        <v>0</v>
      </c>
      <c r="AD24" s="139">
        <f t="shared" si="1"/>
        <v>0</v>
      </c>
      <c r="AE24" s="137">
        <f>IF(AND($Q$5="A",D24="T"),AA24*AD24,0)+IF(AND($Q$5="B",D24="T"),(AA24*AD24),0)+IF($Q$5&gt;="C",AA24*AD24)</f>
        <v>0</v>
      </c>
      <c r="BB24" s="241"/>
    </row>
    <row r="25" spans="2:54" s="15" customFormat="1" ht="26.25" customHeight="1" x14ac:dyDescent="0.25">
      <c r="B25" s="122" t="s">
        <v>96</v>
      </c>
      <c r="C25" s="127"/>
      <c r="D25" s="128"/>
      <c r="E25" s="124" t="s">
        <v>97</v>
      </c>
      <c r="F25" s="131"/>
      <c r="G25" s="131"/>
      <c r="H25" s="131"/>
      <c r="I25" s="131"/>
      <c r="J25" s="131"/>
      <c r="K25" s="131"/>
      <c r="L25" s="131"/>
      <c r="M25" s="131"/>
      <c r="N25" s="131"/>
      <c r="O25" s="131"/>
      <c r="P25" s="131"/>
      <c r="Q25" s="131"/>
      <c r="R25" s="131"/>
      <c r="S25" s="131"/>
      <c r="T25" s="131"/>
      <c r="U25" s="131"/>
      <c r="V25" s="131"/>
      <c r="W25" s="131"/>
      <c r="X25" s="131"/>
      <c r="Y25" s="131"/>
      <c r="Z25" s="131"/>
      <c r="AA25" s="134">
        <f t="shared" si="2"/>
        <v>0</v>
      </c>
      <c r="AB25" s="141">
        <f>IF(ISBLANK(C24),0,IF(OR(D24="FT",D24="PT",D24="T"),LABOR!AB24*$AE$5,IF(AND(D24="E",$AE$4="Yes"),LABOR!AB24,0)))</f>
        <v>0</v>
      </c>
      <c r="AC25" s="138">
        <f>IF(ISBLANK(C24),0,IF(OR(D24="FT",D24="PT",D24="T"),'FRINGE BENEFITS'!$J$38,IF(AND(D24="E",$AE$5="Yes"),'FRINGE BENEFITS'!$J$38,0)))</f>
        <v>0</v>
      </c>
      <c r="AD25" s="139">
        <f t="shared" si="1"/>
        <v>0</v>
      </c>
      <c r="AE25" s="140">
        <f>(AA25*AD25)</f>
        <v>0</v>
      </c>
      <c r="BB25" s="21" t="e">
        <f>IF(ISBLANK(BB22),"",VLOOKUP(BB22,#REF!,2,0))</f>
        <v>#REF!</v>
      </c>
    </row>
    <row r="26" spans="2:54" s="15" customFormat="1" ht="26.25" customHeight="1" x14ac:dyDescent="0.25">
      <c r="B26" s="122" t="s">
        <v>94</v>
      </c>
      <c r="C26" s="129"/>
      <c r="D26" s="130"/>
      <c r="E26" s="124" t="s">
        <v>95</v>
      </c>
      <c r="F26" s="132"/>
      <c r="G26" s="132"/>
      <c r="H26" s="132"/>
      <c r="I26" s="132"/>
      <c r="J26" s="132"/>
      <c r="K26" s="132"/>
      <c r="L26" s="132"/>
      <c r="M26" s="132"/>
      <c r="N26" s="132"/>
      <c r="O26" s="132"/>
      <c r="P26" s="132"/>
      <c r="Q26" s="132"/>
      <c r="R26" s="132"/>
      <c r="S26" s="132"/>
      <c r="T26" s="132"/>
      <c r="U26" s="132"/>
      <c r="V26" s="132"/>
      <c r="W26" s="132"/>
      <c r="X26" s="132"/>
      <c r="Y26" s="132"/>
      <c r="Z26" s="132"/>
      <c r="AA26" s="134">
        <f t="shared" si="2"/>
        <v>0</v>
      </c>
      <c r="AB26" s="157">
        <v>0</v>
      </c>
      <c r="AC26" s="138">
        <f>IF(ISBLANK(C26),0,'FRINGE BENEFITS'!$G$38)</f>
        <v>0</v>
      </c>
      <c r="AD26" s="139">
        <f t="shared" si="1"/>
        <v>0</v>
      </c>
      <c r="AE26" s="137">
        <f>IF(AND($Q$5="A",D26="T"),AA26*AD26,0)+IF(AND($Q$5="B",D26="T"),(AA26*AD26),0)+IF($Q$5&gt;="C",AA26*AD26)</f>
        <v>0</v>
      </c>
      <c r="BB26" s="21" t="e">
        <f>IF(ISBLANK(BB23),"",VLOOKUP(BB23,#REF!,2,0))</f>
        <v>#REF!</v>
      </c>
    </row>
    <row r="27" spans="2:54" s="15" customFormat="1" ht="26.25" customHeight="1" x14ac:dyDescent="0.25">
      <c r="B27" s="122" t="s">
        <v>96</v>
      </c>
      <c r="C27" s="127"/>
      <c r="D27" s="128"/>
      <c r="E27" s="124" t="s">
        <v>97</v>
      </c>
      <c r="F27" s="131"/>
      <c r="G27" s="131"/>
      <c r="H27" s="131"/>
      <c r="I27" s="131"/>
      <c r="J27" s="131"/>
      <c r="K27" s="131"/>
      <c r="L27" s="131"/>
      <c r="M27" s="131"/>
      <c r="N27" s="131"/>
      <c r="O27" s="131"/>
      <c r="P27" s="131"/>
      <c r="Q27" s="131"/>
      <c r="R27" s="131"/>
      <c r="S27" s="131"/>
      <c r="T27" s="131"/>
      <c r="U27" s="131"/>
      <c r="V27" s="131"/>
      <c r="W27" s="131"/>
      <c r="X27" s="131"/>
      <c r="Y27" s="131"/>
      <c r="Z27" s="131"/>
      <c r="AA27" s="134">
        <f t="shared" si="2"/>
        <v>0</v>
      </c>
      <c r="AB27" s="141">
        <f>IF(ISBLANK(C26),0,IF(OR(D26="FT",D26="PT",D26="T"),LABOR!AB26*$AE$5,IF(AND(D26="E",$AE$4="Yes"),LABOR!AB26,0)))</f>
        <v>0</v>
      </c>
      <c r="AC27" s="138">
        <f>IF(ISBLANK(C26),0,IF(OR(D26="FT",D26="PT",D26="T"),'FRINGE BENEFITS'!$J$38,IF(AND(D26="E",$AE$5="Yes"),'FRINGE BENEFITS'!$J$38,0)))</f>
        <v>0</v>
      </c>
      <c r="AD27" s="139">
        <f t="shared" si="1"/>
        <v>0</v>
      </c>
      <c r="AE27" s="140">
        <f>(AA27*AD27)</f>
        <v>0</v>
      </c>
      <c r="BB27" s="21" t="str">
        <f>IF(ISBLANK(BB24),"",VLOOKUP(BB24,#REF!,2,0))</f>
        <v/>
      </c>
    </row>
    <row r="28" spans="2:54" s="15" customFormat="1" ht="26.25" customHeight="1" x14ac:dyDescent="0.25">
      <c r="B28" s="122" t="s">
        <v>94</v>
      </c>
      <c r="C28" s="129"/>
      <c r="D28" s="130"/>
      <c r="E28" s="124" t="s">
        <v>95</v>
      </c>
      <c r="F28" s="132"/>
      <c r="G28" s="132"/>
      <c r="H28" s="132"/>
      <c r="I28" s="132"/>
      <c r="J28" s="132"/>
      <c r="K28" s="132"/>
      <c r="L28" s="132"/>
      <c r="M28" s="132"/>
      <c r="N28" s="132"/>
      <c r="O28" s="132"/>
      <c r="P28" s="132"/>
      <c r="Q28" s="132"/>
      <c r="R28" s="132"/>
      <c r="S28" s="132"/>
      <c r="T28" s="132"/>
      <c r="U28" s="132"/>
      <c r="V28" s="132"/>
      <c r="W28" s="132"/>
      <c r="X28" s="132"/>
      <c r="Y28" s="132"/>
      <c r="Z28" s="132"/>
      <c r="AA28" s="134">
        <f t="shared" si="2"/>
        <v>0</v>
      </c>
      <c r="AB28" s="157">
        <v>0</v>
      </c>
      <c r="AC28" s="138">
        <f>IF(ISBLANK(C28),0,'FRINGE BENEFITS'!$G$38)</f>
        <v>0</v>
      </c>
      <c r="AD28" s="139">
        <f t="shared" si="1"/>
        <v>0</v>
      </c>
      <c r="AE28" s="137">
        <f>IF(AND($Q$5="A",D28="T"),AA28*AD28,0)+IF(AND($Q$5="B",D28="T"),(AA28*AD28),0)+IF($Q$5&gt;="C",AA28*AD28)</f>
        <v>0</v>
      </c>
      <c r="BB28" s="241"/>
    </row>
    <row r="29" spans="2:54" s="15" customFormat="1" ht="26.25" customHeight="1" x14ac:dyDescent="0.25">
      <c r="B29" s="122" t="s">
        <v>96</v>
      </c>
      <c r="C29" s="127"/>
      <c r="D29" s="128"/>
      <c r="E29" s="124" t="s">
        <v>97</v>
      </c>
      <c r="F29" s="131"/>
      <c r="G29" s="131"/>
      <c r="H29" s="131"/>
      <c r="I29" s="131"/>
      <c r="J29" s="131"/>
      <c r="K29" s="131"/>
      <c r="L29" s="131"/>
      <c r="M29" s="131"/>
      <c r="N29" s="131"/>
      <c r="O29" s="131"/>
      <c r="P29" s="131"/>
      <c r="Q29" s="131"/>
      <c r="R29" s="131"/>
      <c r="S29" s="131"/>
      <c r="T29" s="131"/>
      <c r="U29" s="131"/>
      <c r="V29" s="131"/>
      <c r="W29" s="131"/>
      <c r="X29" s="131"/>
      <c r="Y29" s="131"/>
      <c r="Z29" s="131"/>
      <c r="AA29" s="134">
        <f t="shared" si="2"/>
        <v>0</v>
      </c>
      <c r="AB29" s="141">
        <f>IF(ISBLANK(C28),0,IF(OR(D28="FT",D28="PT",D28="T"),LABOR!AB28*$AE$5,IF(AND(D28="E",$AE$4="Yes"),LABOR!AB28,0)))</f>
        <v>0</v>
      </c>
      <c r="AC29" s="138">
        <f>IF(ISBLANK(C28),0,IF(OR(D28="FT",D28="PT",D28="T"),'FRINGE BENEFITS'!$J$38,IF(AND(D28="E",$AE$5="Yes"),'FRINGE BENEFITS'!$J$38,0)))</f>
        <v>0</v>
      </c>
      <c r="AD29" s="139">
        <f t="shared" si="1"/>
        <v>0</v>
      </c>
      <c r="AE29" s="140">
        <f>(AA29*AD29)</f>
        <v>0</v>
      </c>
      <c r="BB29" s="21" t="e">
        <f>IF(ISBLANK(BB26),"",VLOOKUP(BB26,#REF!,2,0))</f>
        <v>#REF!</v>
      </c>
    </row>
    <row r="30" spans="2:54" s="15" customFormat="1" ht="26.25" customHeight="1" x14ac:dyDescent="0.25">
      <c r="B30" s="122" t="s">
        <v>94</v>
      </c>
      <c r="C30" s="129"/>
      <c r="D30" s="130"/>
      <c r="E30" s="124" t="s">
        <v>95</v>
      </c>
      <c r="F30" s="132"/>
      <c r="G30" s="132"/>
      <c r="H30" s="132"/>
      <c r="I30" s="132"/>
      <c r="J30" s="132"/>
      <c r="K30" s="132"/>
      <c r="L30" s="132"/>
      <c r="M30" s="132"/>
      <c r="N30" s="132"/>
      <c r="O30" s="132"/>
      <c r="P30" s="132"/>
      <c r="Q30" s="132"/>
      <c r="R30" s="132"/>
      <c r="S30" s="132"/>
      <c r="T30" s="132"/>
      <c r="U30" s="132"/>
      <c r="V30" s="132"/>
      <c r="W30" s="132"/>
      <c r="X30" s="132"/>
      <c r="Y30" s="132"/>
      <c r="Z30" s="132"/>
      <c r="AA30" s="134">
        <f t="shared" ref="AA30:AA31" si="3">SUM(F30:Z30)</f>
        <v>0</v>
      </c>
      <c r="AB30" s="157">
        <v>0</v>
      </c>
      <c r="AC30" s="138">
        <f>IF(ISBLANK(C30),0,'FRINGE BENEFITS'!$G$38)</f>
        <v>0</v>
      </c>
      <c r="AD30" s="139">
        <f t="shared" si="1"/>
        <v>0</v>
      </c>
      <c r="AE30" s="137">
        <f>IF(AND($Q$5="A",D30="T"),AA30*AD30,0)+IF(AND($Q$5="B",D30="T"),(AA30*AD30),0)+IF($Q$5&gt;="C",AA30*AD30)</f>
        <v>0</v>
      </c>
      <c r="BB30" s="21" t="e">
        <f>IF(ISBLANK(BB25),"",VLOOKUP(BB25,#REF!,2,0))</f>
        <v>#REF!</v>
      </c>
    </row>
    <row r="31" spans="2:54" s="15" customFormat="1" ht="26.25" customHeight="1" x14ac:dyDescent="0.25">
      <c r="B31" s="122" t="s">
        <v>96</v>
      </c>
      <c r="C31" s="127"/>
      <c r="D31" s="128"/>
      <c r="E31" s="124" t="s">
        <v>97</v>
      </c>
      <c r="F31" s="131"/>
      <c r="G31" s="131"/>
      <c r="H31" s="131"/>
      <c r="I31" s="131"/>
      <c r="J31" s="131"/>
      <c r="K31" s="131"/>
      <c r="L31" s="131"/>
      <c r="M31" s="131"/>
      <c r="N31" s="131"/>
      <c r="O31" s="131"/>
      <c r="P31" s="131"/>
      <c r="Q31" s="131"/>
      <c r="R31" s="131"/>
      <c r="S31" s="131"/>
      <c r="T31" s="131"/>
      <c r="U31" s="131"/>
      <c r="V31" s="131"/>
      <c r="W31" s="131"/>
      <c r="X31" s="131"/>
      <c r="Y31" s="131"/>
      <c r="Z31" s="131"/>
      <c r="AA31" s="134">
        <f t="shared" si="3"/>
        <v>0</v>
      </c>
      <c r="AB31" s="141">
        <f>IF(ISBLANK(C30),0,IF(OR(D30="FT",D30="PT",D30="T"),LABOR!AB30*$AE$5,IF(AND(D30="E",$AE$4="Yes"),LABOR!AB30,0)))</f>
        <v>0</v>
      </c>
      <c r="AC31" s="138">
        <f>IF(ISBLANK(C30),0,IF(OR(D30="FT",D30="PT",D30="T"),'FRINGE BENEFITS'!$J$38,IF(AND(D30="E",$AE$5="Yes"),'FRINGE BENEFITS'!$J$38,0)))</f>
        <v>0</v>
      </c>
      <c r="AD31" s="139">
        <f t="shared" si="1"/>
        <v>0</v>
      </c>
      <c r="AE31" s="140">
        <f>(AA31*AD31)</f>
        <v>0</v>
      </c>
      <c r="BB31" s="21" t="e">
        <f>IF(ISBLANK(BB26),"",VLOOKUP(BB26,#REF!,2,0))</f>
        <v>#REF!</v>
      </c>
    </row>
    <row r="32" spans="2:54" s="15" customFormat="1" ht="26.25" customHeight="1" x14ac:dyDescent="0.25">
      <c r="B32" s="122" t="s">
        <v>94</v>
      </c>
      <c r="C32" s="129"/>
      <c r="D32" s="130"/>
      <c r="E32" s="124" t="s">
        <v>95</v>
      </c>
      <c r="F32" s="132"/>
      <c r="G32" s="132"/>
      <c r="H32" s="132"/>
      <c r="I32" s="132"/>
      <c r="J32" s="132"/>
      <c r="K32" s="132"/>
      <c r="L32" s="132"/>
      <c r="M32" s="132"/>
      <c r="N32" s="132"/>
      <c r="O32" s="132"/>
      <c r="P32" s="132"/>
      <c r="Q32" s="132"/>
      <c r="R32" s="132"/>
      <c r="S32" s="132"/>
      <c r="T32" s="132"/>
      <c r="U32" s="132"/>
      <c r="V32" s="132"/>
      <c r="W32" s="132"/>
      <c r="X32" s="132"/>
      <c r="Y32" s="132"/>
      <c r="Z32" s="132"/>
      <c r="AA32" s="134">
        <f t="shared" si="2"/>
        <v>0</v>
      </c>
      <c r="AB32" s="157">
        <v>0</v>
      </c>
      <c r="AC32" s="138">
        <f>IF(ISBLANK(C32),0,'FRINGE BENEFITS'!$G$38)</f>
        <v>0</v>
      </c>
      <c r="AD32" s="139">
        <f t="shared" si="1"/>
        <v>0</v>
      </c>
      <c r="AE32" s="137">
        <f>IF(AND($Q$5="A",D32="T"),AA32*AD32,0)+IF(AND($Q$5="B",D32="T"),(AA32*AD32),0)+IF($Q$5&gt;="C",AA32*AD32)</f>
        <v>0</v>
      </c>
      <c r="BB32" s="21" t="e">
        <f>IF(ISBLANK(BB27),"",VLOOKUP(BB27,#REF!,2,0))</f>
        <v>#REF!</v>
      </c>
    </row>
    <row r="33" spans="2:54" s="15" customFormat="1" ht="26.25" customHeight="1" x14ac:dyDescent="0.25">
      <c r="B33" s="122" t="s">
        <v>96</v>
      </c>
      <c r="C33" s="127"/>
      <c r="D33" s="128"/>
      <c r="E33" s="124" t="s">
        <v>97</v>
      </c>
      <c r="F33" s="131"/>
      <c r="G33" s="131"/>
      <c r="H33" s="131"/>
      <c r="I33" s="131"/>
      <c r="J33" s="131"/>
      <c r="K33" s="131"/>
      <c r="L33" s="131"/>
      <c r="M33" s="131"/>
      <c r="N33" s="131"/>
      <c r="O33" s="131"/>
      <c r="P33" s="131"/>
      <c r="Q33" s="131"/>
      <c r="R33" s="131"/>
      <c r="S33" s="131"/>
      <c r="T33" s="131"/>
      <c r="U33" s="131"/>
      <c r="V33" s="131"/>
      <c r="W33" s="131"/>
      <c r="X33" s="131"/>
      <c r="Y33" s="131"/>
      <c r="Z33" s="131"/>
      <c r="AA33" s="134">
        <f t="shared" si="2"/>
        <v>0</v>
      </c>
      <c r="AB33" s="141">
        <f>IF(ISBLANK(C32),0,IF(OR(D32="FT",D32="PT",D32="T"),LABOR!AB32*$AE$5,IF(AND(D32="E",$AE$4="Yes"),LABOR!AB32,0)))</f>
        <v>0</v>
      </c>
      <c r="AC33" s="138">
        <f>IF(ISBLANK(C32),0,IF(OR(D32="FT",D32="PT",D32="T"),'FRINGE BENEFITS'!$J$38,IF(AND(D32="E",$AE$5="Yes"),'FRINGE BENEFITS'!$J$38,0)))</f>
        <v>0</v>
      </c>
      <c r="AD33" s="139">
        <f t="shared" si="1"/>
        <v>0</v>
      </c>
      <c r="AE33" s="140">
        <f>(AA33*AD33)</f>
        <v>0</v>
      </c>
      <c r="BB33" s="21" t="str">
        <f>IF(ISBLANK(BB28),"",VLOOKUP(BB28,#REF!,2,0))</f>
        <v/>
      </c>
    </row>
    <row r="34" spans="2:54" s="15" customFormat="1" ht="26.25" customHeight="1" x14ac:dyDescent="0.25">
      <c r="B34" s="122" t="s">
        <v>94</v>
      </c>
      <c r="C34" s="129"/>
      <c r="D34" s="130"/>
      <c r="E34" s="124" t="s">
        <v>95</v>
      </c>
      <c r="F34" s="132"/>
      <c r="G34" s="132"/>
      <c r="H34" s="132"/>
      <c r="I34" s="132"/>
      <c r="J34" s="132"/>
      <c r="K34" s="132"/>
      <c r="L34" s="132"/>
      <c r="M34" s="132"/>
      <c r="N34" s="132"/>
      <c r="O34" s="132"/>
      <c r="P34" s="132"/>
      <c r="Q34" s="132"/>
      <c r="R34" s="132"/>
      <c r="S34" s="132"/>
      <c r="T34" s="132"/>
      <c r="U34" s="132"/>
      <c r="V34" s="132"/>
      <c r="W34" s="132"/>
      <c r="X34" s="132"/>
      <c r="Y34" s="132"/>
      <c r="Z34" s="132"/>
      <c r="AA34" s="134">
        <f t="shared" si="2"/>
        <v>0</v>
      </c>
      <c r="AB34" s="157">
        <v>0</v>
      </c>
      <c r="AC34" s="138">
        <f>IF(ISBLANK(C34),0,'FRINGE BENEFITS'!$G$38)</f>
        <v>0</v>
      </c>
      <c r="AD34" s="139">
        <f t="shared" si="1"/>
        <v>0</v>
      </c>
      <c r="AE34" s="137">
        <f>IF(AND($Q$5="A",D34="T"),AA34*AD34,0)+IF(AND($Q$5="B",D34="T"),(AA34*AD34),0)+IF($Q$5&gt;="C",AA34*AD34)</f>
        <v>0</v>
      </c>
      <c r="BB34" s="241"/>
    </row>
    <row r="35" spans="2:54" s="15" customFormat="1" ht="26.25" customHeight="1" x14ac:dyDescent="0.25">
      <c r="B35" s="122" t="s">
        <v>96</v>
      </c>
      <c r="C35" s="127"/>
      <c r="D35" s="128"/>
      <c r="E35" s="124" t="s">
        <v>97</v>
      </c>
      <c r="F35" s="131"/>
      <c r="G35" s="131"/>
      <c r="H35" s="131"/>
      <c r="I35" s="131"/>
      <c r="J35" s="131"/>
      <c r="K35" s="131"/>
      <c r="L35" s="131"/>
      <c r="M35" s="131"/>
      <c r="N35" s="131"/>
      <c r="O35" s="131"/>
      <c r="P35" s="131"/>
      <c r="Q35" s="131"/>
      <c r="R35" s="131"/>
      <c r="S35" s="131"/>
      <c r="T35" s="131"/>
      <c r="U35" s="131"/>
      <c r="V35" s="131"/>
      <c r="W35" s="131"/>
      <c r="X35" s="131"/>
      <c r="Y35" s="131"/>
      <c r="Z35" s="131"/>
      <c r="AA35" s="134">
        <f t="shared" si="2"/>
        <v>0</v>
      </c>
      <c r="AB35" s="141">
        <f>IF(ISBLANK(C34),0,IF(OR(D34="FT",D34="PT",D34="T"),LABOR!AB34*$AE$5,IF(AND(D34="E",$AE$4="Yes"),LABOR!AB34,0)))</f>
        <v>0</v>
      </c>
      <c r="AC35" s="138">
        <f>IF(ISBLANK(C34),0,IF(OR(D34="FT",D34="PT",D34="T"),'FRINGE BENEFITS'!$J$38,IF(AND(D34="E",$AE$5="Yes"),'FRINGE BENEFITS'!$J$38,0)))</f>
        <v>0</v>
      </c>
      <c r="AD35" s="139">
        <f t="shared" si="1"/>
        <v>0</v>
      </c>
      <c r="AE35" s="140">
        <f>(AA35*AD35)</f>
        <v>0</v>
      </c>
      <c r="BB35" s="21" t="e">
        <f>IF(ISBLANK(BB32),"",VLOOKUP(BB32,#REF!,2,0))</f>
        <v>#REF!</v>
      </c>
    </row>
    <row r="36" spans="2:54" s="15" customFormat="1" ht="26.25" customHeight="1" x14ac:dyDescent="0.25">
      <c r="B36" s="122" t="s">
        <v>94</v>
      </c>
      <c r="C36" s="129"/>
      <c r="D36" s="130"/>
      <c r="E36" s="124" t="s">
        <v>95</v>
      </c>
      <c r="F36" s="132"/>
      <c r="G36" s="132"/>
      <c r="H36" s="132"/>
      <c r="I36" s="132"/>
      <c r="J36" s="132"/>
      <c r="K36" s="132"/>
      <c r="L36" s="132"/>
      <c r="M36" s="132"/>
      <c r="N36" s="132"/>
      <c r="O36" s="132"/>
      <c r="P36" s="132"/>
      <c r="Q36" s="132"/>
      <c r="R36" s="132"/>
      <c r="S36" s="132"/>
      <c r="T36" s="132"/>
      <c r="U36" s="132"/>
      <c r="V36" s="132"/>
      <c r="W36" s="132"/>
      <c r="X36" s="132"/>
      <c r="Y36" s="132"/>
      <c r="Z36" s="132"/>
      <c r="AA36" s="134">
        <f t="shared" si="2"/>
        <v>0</v>
      </c>
      <c r="AB36" s="157">
        <v>0</v>
      </c>
      <c r="AC36" s="138">
        <f>IF(ISBLANK(C36),0,'FRINGE BENEFITS'!$G$38)</f>
        <v>0</v>
      </c>
      <c r="AD36" s="139">
        <f t="shared" si="1"/>
        <v>0</v>
      </c>
      <c r="AE36" s="137">
        <f>IF(AND($Q$5="A",D36="T"),AA36*AD36,0)+IF(AND($Q$5="B",D36="T"),(AA36*AD36),0)+IF($Q$5&gt;="C",AA36*AD36)</f>
        <v>0</v>
      </c>
      <c r="BB36" s="21" t="e">
        <f>IF(ISBLANK(BB33),"",VLOOKUP(BB33,#REF!,2,0))</f>
        <v>#REF!</v>
      </c>
    </row>
    <row r="37" spans="2:54" s="15" customFormat="1" ht="26.25" customHeight="1" x14ac:dyDescent="0.25">
      <c r="B37" s="122" t="s">
        <v>96</v>
      </c>
      <c r="C37" s="127"/>
      <c r="D37" s="128"/>
      <c r="E37" s="124" t="s">
        <v>97</v>
      </c>
      <c r="F37" s="131"/>
      <c r="G37" s="131"/>
      <c r="H37" s="131"/>
      <c r="I37" s="131"/>
      <c r="J37" s="131"/>
      <c r="K37" s="131"/>
      <c r="L37" s="131"/>
      <c r="M37" s="131"/>
      <c r="N37" s="131"/>
      <c r="O37" s="131"/>
      <c r="P37" s="131"/>
      <c r="Q37" s="131"/>
      <c r="R37" s="131"/>
      <c r="S37" s="131"/>
      <c r="T37" s="131"/>
      <c r="U37" s="131"/>
      <c r="V37" s="131"/>
      <c r="W37" s="131"/>
      <c r="X37" s="131"/>
      <c r="Y37" s="131"/>
      <c r="Z37" s="131"/>
      <c r="AA37" s="134">
        <f t="shared" si="2"/>
        <v>0</v>
      </c>
      <c r="AB37" s="141">
        <f>IF(ISBLANK(C36),0,IF(OR(D36="FT",D36="PT",D36="T"),LABOR!AB36*$AE$5,IF(AND(D36="E",$AE$4="Yes"),LABOR!AB36,0)))</f>
        <v>0</v>
      </c>
      <c r="AC37" s="138">
        <f>IF(ISBLANK(C36),0,IF(OR(D36="FT",D36="PT",D36="T"),'FRINGE BENEFITS'!$J$38,IF(AND(D36="E",$AE$5="Yes"),'FRINGE BENEFITS'!$J$38,0)))</f>
        <v>0</v>
      </c>
      <c r="AD37" s="139">
        <f t="shared" si="1"/>
        <v>0</v>
      </c>
      <c r="AE37" s="140">
        <f>(AA37*AD37)</f>
        <v>0</v>
      </c>
      <c r="BB37" s="21" t="str">
        <f>IF(ISBLANK(BB34),"",VLOOKUP(BB34,#REF!,2,0))</f>
        <v/>
      </c>
    </row>
  </sheetData>
  <sheetProtection selectLockedCells="1"/>
  <mergeCells count="43">
    <mergeCell ref="B3:AE3"/>
    <mergeCell ref="T5:Z5"/>
    <mergeCell ref="T4:Z4"/>
    <mergeCell ref="B5:M5"/>
    <mergeCell ref="B4:M4"/>
    <mergeCell ref="N5:P5"/>
    <mergeCell ref="N4:P4"/>
    <mergeCell ref="Q5:S5"/>
    <mergeCell ref="Q4:S4"/>
    <mergeCell ref="AE10:AE11"/>
    <mergeCell ref="AA5:AD5"/>
    <mergeCell ref="X9:X11"/>
    <mergeCell ref="Y9:Y11"/>
    <mergeCell ref="Z9:Z11"/>
    <mergeCell ref="AA9:AE9"/>
    <mergeCell ref="AA10:AA11"/>
    <mergeCell ref="B2:AE2"/>
    <mergeCell ref="AD10:AD11"/>
    <mergeCell ref="V9:V11"/>
    <mergeCell ref="W9:W11"/>
    <mergeCell ref="AB10:AB11"/>
    <mergeCell ref="J9:J11"/>
    <mergeCell ref="H9:H11"/>
    <mergeCell ref="L9:L11"/>
    <mergeCell ref="B6:C11"/>
    <mergeCell ref="AC10:AC11"/>
    <mergeCell ref="R9:R11"/>
    <mergeCell ref="S9:S11"/>
    <mergeCell ref="AA4:AD4"/>
    <mergeCell ref="F6:Z8"/>
    <mergeCell ref="E6:E11"/>
    <mergeCell ref="D6:D11"/>
    <mergeCell ref="K9:K11"/>
    <mergeCell ref="T9:T11"/>
    <mergeCell ref="U9:U11"/>
    <mergeCell ref="Q9:Q11"/>
    <mergeCell ref="F9:F11"/>
    <mergeCell ref="M9:M11"/>
    <mergeCell ref="N9:N11"/>
    <mergeCell ref="O9:O11"/>
    <mergeCell ref="P9:P11"/>
    <mergeCell ref="G9:G11"/>
    <mergeCell ref="I9:I11"/>
  </mergeCells>
  <phoneticPr fontId="0" type="noConversion"/>
  <dataValidations count="5">
    <dataValidation type="list" allowBlank="1" showInputMessage="1" showErrorMessage="1" sqref="BB16 BB28 BB24 BB34 BB6:BB8 BB20 BB4 BB10 BB12" xr:uid="{00000000-0002-0000-0300-000000000000}">
      <formula1>PAYROLLDATA</formula1>
    </dataValidation>
    <dataValidation type="list" allowBlank="1" showInputMessage="1" showErrorMessage="1" sqref="D12:D37" xr:uid="{00000000-0002-0000-0300-000001000000}">
      <formula1>$AH$3:$AH$8</formula1>
    </dataValidation>
    <dataValidation type="custom" allowBlank="1" showInputMessage="1" showErrorMessage="1" sqref="F12:Z12 F26:Z26 F28:Z28 F32:Z32 F34:Z34 F36:Z36 F20:Z20 F22:Z22 F24:Z24 F16:Z16 F18:Z18 F30:Z30 F14:Z14" xr:uid="{00000000-0002-0000-0300-000002000000}">
      <formula1>SUM(F12:F13)&lt;=24</formula1>
    </dataValidation>
    <dataValidation type="custom" allowBlank="1" showInputMessage="1" showErrorMessage="1" sqref="F15:Z15 F27:Z27 F31:Z31 F33:Z33 F35:Z35 F25:Z25 F21:Z21 F23:Z23 F19:Z19 F17:Z17 F13:Z13 F29:Z29 F37:Z37" xr:uid="{00000000-0002-0000-0300-000003000000}">
      <formula1>SUM(F12:F13)&lt;=24</formula1>
    </dataValidation>
    <dataValidation type="list" allowBlank="1" showInputMessage="1" showErrorMessage="1" sqref="AE4" xr:uid="{00000000-0002-0000-0300-000004000000}">
      <formula1>$AI$3:$AI$4</formula1>
    </dataValidation>
  </dataValidations>
  <printOptions horizontalCentered="1" verticalCentered="1"/>
  <pageMargins left="0.25" right="0.25" top="0.55000000000000004" bottom="0.36" header="0.25" footer="0.19"/>
  <pageSetup scale="58" orientation="landscape" blackAndWhite="1" r:id="rId1"/>
  <headerFooter alignWithMargins="0">
    <oddFooter>&amp;CFORCE ACCOUNT LABOR PAGE &amp;P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4">
    <tabColor rgb="FFB9C8D3"/>
  </sheetPr>
  <dimension ref="B1:AL39"/>
  <sheetViews>
    <sheetView showGridLines="0" showZeros="0" zoomScale="85" zoomScaleNormal="85" zoomScaleSheetLayoutView="64" workbookViewId="0">
      <pane xSplit="8" ySplit="8" topLeftCell="I9" activePane="bottomRight" state="frozen"/>
      <selection pane="topRight" activeCell="I1" sqref="I1"/>
      <selection pane="bottomLeft" activeCell="A9" sqref="A9"/>
      <selection pane="bottomRight" activeCell="AD8" sqref="AD8"/>
    </sheetView>
  </sheetViews>
  <sheetFormatPr defaultColWidth="9.109375" defaultRowHeight="13.2" x14ac:dyDescent="0.25"/>
  <cols>
    <col min="1" max="1" width="2.6640625" style="1" customWidth="1"/>
    <col min="2" max="2" width="24.6640625" style="1" customWidth="1"/>
    <col min="3" max="3" width="20.5546875" style="1" customWidth="1"/>
    <col min="4" max="4" width="5.5546875" style="1" customWidth="1"/>
    <col min="5" max="5" width="8.6640625" style="1" customWidth="1"/>
    <col min="6" max="6" width="5.33203125" style="1" customWidth="1"/>
    <col min="7" max="7" width="7" style="1" customWidth="1"/>
    <col min="8" max="8" width="10.6640625" style="1" customWidth="1"/>
    <col min="9" max="29" width="5.5546875" style="1" customWidth="1"/>
    <col min="30" max="30" width="7.88671875" style="1" customWidth="1"/>
    <col min="31" max="31" width="18.6640625" style="1" customWidth="1"/>
    <col min="32" max="32" width="5.44140625" style="2" customWidth="1"/>
    <col min="33" max="33" width="3.109375" style="1" customWidth="1"/>
    <col min="34" max="34" width="3.5546875" style="1" hidden="1" customWidth="1"/>
    <col min="35" max="36" width="4.33203125" style="1" customWidth="1"/>
    <col min="37" max="37" width="3.5546875" style="1" customWidth="1"/>
    <col min="38" max="38" width="9.109375" style="1" customWidth="1"/>
    <col min="39" max="39" width="8.88671875" style="1" customWidth="1"/>
    <col min="40" max="40" width="9.109375" style="1" customWidth="1"/>
    <col min="41" max="16384" width="9.109375" style="1"/>
  </cols>
  <sheetData>
    <row r="1" spans="2:38" s="17" customFormat="1" ht="13.8" thickBot="1" x14ac:dyDescent="0.3">
      <c r="B1" s="242"/>
      <c r="C1" s="239"/>
      <c r="D1" s="239"/>
      <c r="E1" s="239"/>
      <c r="F1" s="239"/>
      <c r="G1" s="239"/>
      <c r="H1" s="16"/>
      <c r="I1" s="239"/>
      <c r="J1" s="239"/>
      <c r="K1" s="239"/>
      <c r="L1" s="239"/>
      <c r="M1" s="239"/>
      <c r="N1" s="239"/>
      <c r="O1" s="239"/>
      <c r="P1" s="239"/>
      <c r="Q1" s="239"/>
      <c r="R1" s="239"/>
      <c r="S1" s="239"/>
      <c r="T1" s="239"/>
      <c r="U1" s="239"/>
      <c r="V1" s="239"/>
      <c r="W1" s="239"/>
      <c r="X1" s="239"/>
      <c r="Y1" s="239"/>
      <c r="Z1" s="239"/>
      <c r="AA1" s="239"/>
      <c r="AB1" s="239"/>
      <c r="AC1" s="239"/>
      <c r="AD1" s="239"/>
      <c r="AE1" s="16"/>
      <c r="AF1" s="239"/>
      <c r="AG1" s="239"/>
      <c r="AH1" s="16"/>
      <c r="AI1" s="16"/>
      <c r="AJ1" s="16"/>
      <c r="AK1" s="16"/>
      <c r="AL1" s="16"/>
    </row>
    <row r="2" spans="2:38" s="17" customFormat="1" ht="17.25" customHeight="1" x14ac:dyDescent="0.25">
      <c r="B2" s="439" t="s">
        <v>99</v>
      </c>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1"/>
      <c r="AF2" s="18"/>
      <c r="AG2" s="18"/>
      <c r="AH2" s="16"/>
      <c r="AI2" s="16"/>
      <c r="AJ2" s="16"/>
      <c r="AK2" s="16"/>
      <c r="AL2" s="16"/>
    </row>
    <row r="3" spans="2:38" s="17" customFormat="1" ht="30" customHeight="1" thickBot="1" x14ac:dyDescent="0.3">
      <c r="B3" s="442" t="s">
        <v>100</v>
      </c>
      <c r="C3" s="443"/>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5"/>
      <c r="AF3" s="18"/>
      <c r="AG3" s="18"/>
      <c r="AH3" s="16" t="s">
        <v>101</v>
      </c>
      <c r="AI3" s="16"/>
      <c r="AJ3" s="16"/>
      <c r="AK3" s="16"/>
      <c r="AL3" s="16"/>
    </row>
    <row r="4" spans="2:38" s="15" customFormat="1" ht="21" customHeight="1" x14ac:dyDescent="0.25">
      <c r="B4" s="421" t="s">
        <v>24</v>
      </c>
      <c r="C4" s="416"/>
      <c r="D4" s="416"/>
      <c r="E4" s="416"/>
      <c r="F4" s="416"/>
      <c r="G4" s="416"/>
      <c r="H4" s="416"/>
      <c r="I4" s="416"/>
      <c r="J4" s="416"/>
      <c r="K4" s="416"/>
      <c r="L4" s="416"/>
      <c r="M4" s="416"/>
      <c r="N4" s="416"/>
      <c r="O4" s="416"/>
      <c r="P4" s="416"/>
      <c r="Q4" s="416"/>
      <c r="R4" s="416"/>
      <c r="S4" s="416"/>
      <c r="T4" s="422"/>
      <c r="U4" s="415" t="s">
        <v>25</v>
      </c>
      <c r="V4" s="416"/>
      <c r="W4" s="422"/>
      <c r="X4" s="415" t="s">
        <v>26</v>
      </c>
      <c r="Y4" s="416"/>
      <c r="Z4" s="422"/>
      <c r="AA4" s="415" t="s">
        <v>27</v>
      </c>
      <c r="AB4" s="416"/>
      <c r="AC4" s="416"/>
      <c r="AD4" s="416"/>
      <c r="AE4" s="417"/>
      <c r="AF4" s="19"/>
      <c r="AG4" s="19"/>
      <c r="AH4" s="16" t="s">
        <v>102</v>
      </c>
      <c r="AI4" s="52"/>
      <c r="AJ4" s="52"/>
      <c r="AK4" s="52"/>
      <c r="AL4" s="52"/>
    </row>
    <row r="5" spans="2:38" s="15" customFormat="1" ht="21" customHeight="1" thickBot="1" x14ac:dyDescent="0.3">
      <c r="B5" s="446">
        <f>'FILL OUT FIRST - TOC'!$F$5</f>
        <v>0</v>
      </c>
      <c r="C5" s="447"/>
      <c r="D5" s="447"/>
      <c r="E5" s="447"/>
      <c r="F5" s="447"/>
      <c r="G5" s="447"/>
      <c r="H5" s="447"/>
      <c r="I5" s="447"/>
      <c r="J5" s="447"/>
      <c r="K5" s="447"/>
      <c r="L5" s="447"/>
      <c r="M5" s="447"/>
      <c r="N5" s="447"/>
      <c r="O5" s="447"/>
      <c r="P5" s="447"/>
      <c r="Q5" s="447"/>
      <c r="R5" s="447"/>
      <c r="S5" s="447"/>
      <c r="T5" s="448"/>
      <c r="U5" s="423">
        <f>'FILL OUT FIRST - TOC'!$F$7</f>
        <v>0</v>
      </c>
      <c r="V5" s="424"/>
      <c r="W5" s="425"/>
      <c r="X5" s="423">
        <f>'FILL OUT FIRST - TOC'!$F$6</f>
        <v>0</v>
      </c>
      <c r="Y5" s="424"/>
      <c r="Z5" s="425"/>
      <c r="AA5" s="423">
        <f>'FILL OUT FIRST - TOC'!$F$4</f>
        <v>0</v>
      </c>
      <c r="AB5" s="424"/>
      <c r="AC5" s="424"/>
      <c r="AD5" s="424"/>
      <c r="AE5" s="438"/>
      <c r="AF5" s="19"/>
      <c r="AG5" s="19"/>
      <c r="AH5" s="52"/>
      <c r="AI5" s="52"/>
      <c r="AJ5" s="52"/>
      <c r="AK5" s="52"/>
      <c r="AL5" s="52"/>
    </row>
    <row r="6" spans="2:38" s="15" customFormat="1" ht="13.8" x14ac:dyDescent="0.25">
      <c r="B6" s="432" t="s">
        <v>103</v>
      </c>
      <c r="C6" s="433"/>
      <c r="D6" s="433"/>
      <c r="E6" s="433"/>
      <c r="F6" s="433"/>
      <c r="G6" s="433"/>
      <c r="H6" s="434"/>
      <c r="I6" s="426" t="s">
        <v>104</v>
      </c>
      <c r="J6" s="427"/>
      <c r="K6" s="427"/>
      <c r="L6" s="427"/>
      <c r="M6" s="427"/>
      <c r="N6" s="427"/>
      <c r="O6" s="427"/>
      <c r="P6" s="427"/>
      <c r="Q6" s="427"/>
      <c r="R6" s="427"/>
      <c r="S6" s="427"/>
      <c r="T6" s="427"/>
      <c r="U6" s="427"/>
      <c r="V6" s="427"/>
      <c r="W6" s="427"/>
      <c r="X6" s="427"/>
      <c r="Y6" s="427"/>
      <c r="Z6" s="427"/>
      <c r="AA6" s="427"/>
      <c r="AB6" s="427"/>
      <c r="AC6" s="428"/>
      <c r="AD6" s="87" t="s">
        <v>39</v>
      </c>
      <c r="AE6" s="88" t="s">
        <v>39</v>
      </c>
      <c r="AF6" s="19"/>
      <c r="AG6" s="19"/>
      <c r="AH6" s="52"/>
      <c r="AI6" s="52"/>
      <c r="AJ6" s="52"/>
      <c r="AK6" s="52"/>
      <c r="AL6" s="52"/>
    </row>
    <row r="7" spans="2:38" ht="13.8" thickBot="1" x14ac:dyDescent="0.3">
      <c r="B7" s="435"/>
      <c r="C7" s="436"/>
      <c r="D7" s="436"/>
      <c r="E7" s="436"/>
      <c r="F7" s="436"/>
      <c r="G7" s="436"/>
      <c r="H7" s="437"/>
      <c r="I7" s="429"/>
      <c r="J7" s="430"/>
      <c r="K7" s="430"/>
      <c r="L7" s="430"/>
      <c r="M7" s="430"/>
      <c r="N7" s="430"/>
      <c r="O7" s="430"/>
      <c r="P7" s="430"/>
      <c r="Q7" s="430"/>
      <c r="R7" s="430"/>
      <c r="S7" s="430"/>
      <c r="T7" s="430"/>
      <c r="U7" s="430"/>
      <c r="V7" s="430"/>
      <c r="W7" s="430"/>
      <c r="X7" s="430"/>
      <c r="Y7" s="430"/>
      <c r="Z7" s="430"/>
      <c r="AA7" s="430"/>
      <c r="AB7" s="430"/>
      <c r="AC7" s="431"/>
      <c r="AD7" s="89" t="s">
        <v>105</v>
      </c>
      <c r="AE7" s="90" t="s">
        <v>106</v>
      </c>
      <c r="AG7" s="2"/>
      <c r="AH7" s="52"/>
      <c r="AI7" s="52"/>
      <c r="AJ7" s="52"/>
      <c r="AK7" s="52"/>
      <c r="AL7" s="52"/>
    </row>
    <row r="8" spans="2:38" s="38" customFormat="1" ht="39.75" customHeight="1" thickBot="1" x14ac:dyDescent="0.3">
      <c r="B8" s="81" t="s">
        <v>107</v>
      </c>
      <c r="C8" s="82" t="s">
        <v>108</v>
      </c>
      <c r="D8" s="82" t="s">
        <v>109</v>
      </c>
      <c r="E8" s="82" t="s">
        <v>110</v>
      </c>
      <c r="F8" s="82" t="s">
        <v>111</v>
      </c>
      <c r="G8" s="82" t="s">
        <v>112</v>
      </c>
      <c r="H8" s="83" t="s">
        <v>113</v>
      </c>
      <c r="I8" s="84">
        <f>LABOR!F9</f>
        <v>39448</v>
      </c>
      <c r="J8" s="85">
        <f>I8+1</f>
        <v>39449</v>
      </c>
      <c r="K8" s="85">
        <f t="shared" ref="K8:AC8" si="0">J8+1</f>
        <v>39450</v>
      </c>
      <c r="L8" s="85">
        <f t="shared" si="0"/>
        <v>39451</v>
      </c>
      <c r="M8" s="85">
        <f t="shared" si="0"/>
        <v>39452</v>
      </c>
      <c r="N8" s="85">
        <f t="shared" si="0"/>
        <v>39453</v>
      </c>
      <c r="O8" s="85">
        <f t="shared" si="0"/>
        <v>39454</v>
      </c>
      <c r="P8" s="85">
        <f t="shared" si="0"/>
        <v>39455</v>
      </c>
      <c r="Q8" s="85">
        <f t="shared" si="0"/>
        <v>39456</v>
      </c>
      <c r="R8" s="85">
        <f t="shared" si="0"/>
        <v>39457</v>
      </c>
      <c r="S8" s="85">
        <f t="shared" si="0"/>
        <v>39458</v>
      </c>
      <c r="T8" s="85">
        <f t="shared" si="0"/>
        <v>39459</v>
      </c>
      <c r="U8" s="85">
        <f t="shared" si="0"/>
        <v>39460</v>
      </c>
      <c r="V8" s="85">
        <f t="shared" si="0"/>
        <v>39461</v>
      </c>
      <c r="W8" s="85">
        <f t="shared" si="0"/>
        <v>39462</v>
      </c>
      <c r="X8" s="85">
        <f t="shared" si="0"/>
        <v>39463</v>
      </c>
      <c r="Y8" s="85">
        <f t="shared" si="0"/>
        <v>39464</v>
      </c>
      <c r="Z8" s="85">
        <f t="shared" si="0"/>
        <v>39465</v>
      </c>
      <c r="AA8" s="85">
        <f t="shared" si="0"/>
        <v>39466</v>
      </c>
      <c r="AB8" s="85">
        <f t="shared" si="0"/>
        <v>39467</v>
      </c>
      <c r="AC8" s="86">
        <f t="shared" si="0"/>
        <v>39468</v>
      </c>
      <c r="AD8" s="161">
        <f>SUM(AD9:AD999)</f>
        <v>0</v>
      </c>
      <c r="AE8" s="162">
        <f>SUM(AE9:AE999)</f>
        <v>0</v>
      </c>
      <c r="AF8" s="37"/>
      <c r="AG8" s="37"/>
      <c r="AH8" s="243"/>
      <c r="AI8" s="243"/>
      <c r="AJ8" s="243"/>
      <c r="AK8" s="243"/>
      <c r="AL8" s="243"/>
    </row>
    <row r="9" spans="2:38" ht="25.5" customHeight="1" x14ac:dyDescent="0.25">
      <c r="B9" s="163"/>
      <c r="C9" s="164"/>
      <c r="D9" s="164"/>
      <c r="E9" s="165"/>
      <c r="F9" s="244"/>
      <c r="G9" s="164"/>
      <c r="H9" s="166">
        <v>0</v>
      </c>
      <c r="I9" s="167"/>
      <c r="J9" s="168"/>
      <c r="K9" s="168"/>
      <c r="L9" s="168"/>
      <c r="M9" s="168"/>
      <c r="N9" s="168"/>
      <c r="O9" s="168"/>
      <c r="P9" s="168"/>
      <c r="Q9" s="168"/>
      <c r="R9" s="168"/>
      <c r="S9" s="168"/>
      <c r="T9" s="168"/>
      <c r="U9" s="168"/>
      <c r="V9" s="168"/>
      <c r="W9" s="168"/>
      <c r="X9" s="168"/>
      <c r="Y9" s="168"/>
      <c r="Z9" s="168"/>
      <c r="AA9" s="168"/>
      <c r="AB9" s="168"/>
      <c r="AC9" s="169"/>
      <c r="AD9" s="159">
        <f>SUM(I9:AC9)</f>
        <v>0</v>
      </c>
      <c r="AE9" s="137">
        <f t="shared" ref="AE9:AE39" si="1">H9*AD9</f>
        <v>0</v>
      </c>
      <c r="AG9" s="2"/>
      <c r="AH9" s="52"/>
      <c r="AI9" s="52"/>
      <c r="AJ9" s="52"/>
      <c r="AK9" s="52"/>
      <c r="AL9" s="52"/>
    </row>
    <row r="10" spans="2:38" ht="25.5" customHeight="1" x14ac:dyDescent="0.25">
      <c r="B10" s="163"/>
      <c r="C10" s="164"/>
      <c r="D10" s="164"/>
      <c r="E10" s="165"/>
      <c r="F10" s="244"/>
      <c r="G10" s="164"/>
      <c r="H10" s="166">
        <v>0</v>
      </c>
      <c r="I10" s="167"/>
      <c r="J10" s="168"/>
      <c r="K10" s="168"/>
      <c r="L10" s="168"/>
      <c r="M10" s="168"/>
      <c r="N10" s="168"/>
      <c r="O10" s="168"/>
      <c r="P10" s="168"/>
      <c r="Q10" s="168"/>
      <c r="R10" s="168"/>
      <c r="S10" s="168"/>
      <c r="T10" s="168"/>
      <c r="U10" s="168"/>
      <c r="V10" s="168"/>
      <c r="W10" s="168"/>
      <c r="X10" s="168"/>
      <c r="Y10" s="168"/>
      <c r="Z10" s="168"/>
      <c r="AA10" s="168"/>
      <c r="AB10" s="168"/>
      <c r="AC10" s="169"/>
      <c r="AD10" s="160">
        <f>SUM(I10:AC10)</f>
        <v>0</v>
      </c>
      <c r="AE10" s="140">
        <f t="shared" si="1"/>
        <v>0</v>
      </c>
      <c r="AG10" s="2"/>
      <c r="AH10" s="52"/>
      <c r="AI10" s="52"/>
      <c r="AJ10" s="52"/>
      <c r="AK10" s="52"/>
      <c r="AL10" s="52"/>
    </row>
    <row r="11" spans="2:38" ht="25.5" customHeight="1" x14ac:dyDescent="0.25">
      <c r="B11" s="163"/>
      <c r="C11" s="164"/>
      <c r="D11" s="164"/>
      <c r="E11" s="165"/>
      <c r="F11" s="244"/>
      <c r="G11" s="164"/>
      <c r="H11" s="166">
        <v>0</v>
      </c>
      <c r="I11" s="167"/>
      <c r="J11" s="168"/>
      <c r="K11" s="168"/>
      <c r="L11" s="168"/>
      <c r="M11" s="168"/>
      <c r="N11" s="168"/>
      <c r="O11" s="168"/>
      <c r="P11" s="168"/>
      <c r="Q11" s="168"/>
      <c r="R11" s="168"/>
      <c r="S11" s="168"/>
      <c r="T11" s="168"/>
      <c r="U11" s="168"/>
      <c r="V11" s="168"/>
      <c r="W11" s="168"/>
      <c r="X11" s="168"/>
      <c r="Y11" s="168"/>
      <c r="Z11" s="168"/>
      <c r="AA11" s="168"/>
      <c r="AB11" s="168"/>
      <c r="AC11" s="169"/>
      <c r="AD11" s="160">
        <f>SUM(I11:AC11)</f>
        <v>0</v>
      </c>
      <c r="AE11" s="140">
        <f t="shared" si="1"/>
        <v>0</v>
      </c>
      <c r="AG11" s="2"/>
      <c r="AH11" s="52"/>
      <c r="AI11" s="52"/>
      <c r="AJ11" s="52"/>
      <c r="AK11" s="52"/>
      <c r="AL11" s="52"/>
    </row>
    <row r="12" spans="2:38" ht="25.5" customHeight="1" x14ac:dyDescent="0.25">
      <c r="B12" s="163"/>
      <c r="C12" s="164"/>
      <c r="D12" s="164"/>
      <c r="E12" s="165"/>
      <c r="F12" s="244"/>
      <c r="G12" s="164"/>
      <c r="H12" s="166">
        <v>0</v>
      </c>
      <c r="I12" s="167"/>
      <c r="J12" s="168"/>
      <c r="K12" s="168"/>
      <c r="L12" s="168"/>
      <c r="M12" s="168"/>
      <c r="N12" s="168"/>
      <c r="O12" s="168"/>
      <c r="P12" s="168"/>
      <c r="Q12" s="168"/>
      <c r="R12" s="168"/>
      <c r="S12" s="168"/>
      <c r="T12" s="168"/>
      <c r="U12" s="168"/>
      <c r="V12" s="168"/>
      <c r="W12" s="168"/>
      <c r="X12" s="168"/>
      <c r="Y12" s="168"/>
      <c r="Z12" s="168"/>
      <c r="AA12" s="168"/>
      <c r="AB12" s="168"/>
      <c r="AC12" s="169"/>
      <c r="AD12" s="160">
        <f t="shared" ref="AD12:AD39" si="2">SUM(I12:AC12)</f>
        <v>0</v>
      </c>
      <c r="AE12" s="140">
        <f t="shared" si="1"/>
        <v>0</v>
      </c>
      <c r="AG12" s="2"/>
      <c r="AH12" s="52"/>
      <c r="AI12" s="52"/>
      <c r="AJ12" s="52"/>
      <c r="AK12" s="52"/>
      <c r="AL12" s="52"/>
    </row>
    <row r="13" spans="2:38" ht="25.5" customHeight="1" x14ac:dyDescent="0.25">
      <c r="B13" s="163"/>
      <c r="C13" s="164"/>
      <c r="D13" s="164"/>
      <c r="E13" s="165"/>
      <c r="F13" s="244"/>
      <c r="G13" s="164"/>
      <c r="H13" s="166">
        <v>0</v>
      </c>
      <c r="I13" s="167"/>
      <c r="J13" s="168"/>
      <c r="K13" s="168"/>
      <c r="L13" s="168"/>
      <c r="M13" s="168"/>
      <c r="N13" s="168"/>
      <c r="O13" s="168"/>
      <c r="P13" s="168"/>
      <c r="Q13" s="168"/>
      <c r="R13" s="168"/>
      <c r="S13" s="168"/>
      <c r="T13" s="168"/>
      <c r="U13" s="168"/>
      <c r="V13" s="168"/>
      <c r="W13" s="168"/>
      <c r="X13" s="168"/>
      <c r="Y13" s="168"/>
      <c r="Z13" s="168"/>
      <c r="AA13" s="168"/>
      <c r="AB13" s="168"/>
      <c r="AC13" s="169"/>
      <c r="AD13" s="160">
        <f t="shared" si="2"/>
        <v>0</v>
      </c>
      <c r="AE13" s="140">
        <f t="shared" si="1"/>
        <v>0</v>
      </c>
      <c r="AG13" s="2"/>
      <c r="AH13" s="52"/>
      <c r="AI13" s="52"/>
      <c r="AJ13" s="52"/>
      <c r="AK13" s="52"/>
      <c r="AL13" s="52"/>
    </row>
    <row r="14" spans="2:38" ht="25.5" customHeight="1" x14ac:dyDescent="0.25">
      <c r="B14" s="163"/>
      <c r="C14" s="164"/>
      <c r="D14" s="164"/>
      <c r="E14" s="165"/>
      <c r="F14" s="244"/>
      <c r="G14" s="164"/>
      <c r="H14" s="166">
        <v>0</v>
      </c>
      <c r="I14" s="167"/>
      <c r="J14" s="168"/>
      <c r="K14" s="168"/>
      <c r="L14" s="168"/>
      <c r="M14" s="168"/>
      <c r="N14" s="168"/>
      <c r="O14" s="168"/>
      <c r="P14" s="168"/>
      <c r="Q14" s="168"/>
      <c r="R14" s="168"/>
      <c r="S14" s="168"/>
      <c r="T14" s="168"/>
      <c r="U14" s="168"/>
      <c r="V14" s="168"/>
      <c r="W14" s="168"/>
      <c r="X14" s="168"/>
      <c r="Y14" s="168"/>
      <c r="Z14" s="168"/>
      <c r="AA14" s="168"/>
      <c r="AB14" s="168"/>
      <c r="AC14" s="169"/>
      <c r="AD14" s="160">
        <f t="shared" si="2"/>
        <v>0</v>
      </c>
      <c r="AE14" s="140">
        <f t="shared" si="1"/>
        <v>0</v>
      </c>
      <c r="AG14" s="2"/>
      <c r="AH14" s="52"/>
      <c r="AI14" s="52"/>
      <c r="AJ14" s="52"/>
      <c r="AK14" s="52"/>
      <c r="AL14" s="52"/>
    </row>
    <row r="15" spans="2:38" ht="25.5" customHeight="1" x14ac:dyDescent="0.25">
      <c r="B15" s="163"/>
      <c r="C15" s="164"/>
      <c r="D15" s="164"/>
      <c r="E15" s="165"/>
      <c r="F15" s="244"/>
      <c r="G15" s="164"/>
      <c r="H15" s="166">
        <v>0</v>
      </c>
      <c r="I15" s="167"/>
      <c r="J15" s="168"/>
      <c r="K15" s="168"/>
      <c r="L15" s="168"/>
      <c r="M15" s="168"/>
      <c r="N15" s="168"/>
      <c r="O15" s="168"/>
      <c r="P15" s="168"/>
      <c r="Q15" s="168"/>
      <c r="R15" s="168"/>
      <c r="S15" s="168"/>
      <c r="T15" s="168"/>
      <c r="U15" s="168"/>
      <c r="V15" s="168"/>
      <c r="W15" s="168"/>
      <c r="X15" s="168"/>
      <c r="Y15" s="168"/>
      <c r="Z15" s="168"/>
      <c r="AA15" s="168"/>
      <c r="AB15" s="168"/>
      <c r="AC15" s="169"/>
      <c r="AD15" s="160">
        <f t="shared" si="2"/>
        <v>0</v>
      </c>
      <c r="AE15" s="140">
        <f t="shared" si="1"/>
        <v>0</v>
      </c>
      <c r="AG15" s="2"/>
      <c r="AH15" s="52"/>
      <c r="AI15" s="52"/>
      <c r="AJ15" s="52"/>
      <c r="AK15" s="52"/>
      <c r="AL15" s="52"/>
    </row>
    <row r="16" spans="2:38" ht="25.5" customHeight="1" x14ac:dyDescent="0.25">
      <c r="B16" s="163"/>
      <c r="C16" s="164"/>
      <c r="D16" s="164"/>
      <c r="E16" s="165"/>
      <c r="F16" s="244"/>
      <c r="G16" s="164"/>
      <c r="H16" s="166">
        <v>0</v>
      </c>
      <c r="I16" s="167"/>
      <c r="J16" s="168"/>
      <c r="K16" s="168"/>
      <c r="L16" s="168"/>
      <c r="M16" s="168"/>
      <c r="N16" s="168"/>
      <c r="O16" s="168"/>
      <c r="P16" s="168"/>
      <c r="Q16" s="168"/>
      <c r="R16" s="168"/>
      <c r="S16" s="168"/>
      <c r="T16" s="168"/>
      <c r="U16" s="168"/>
      <c r="V16" s="168"/>
      <c r="W16" s="168"/>
      <c r="X16" s="168"/>
      <c r="Y16" s="168"/>
      <c r="Z16" s="168"/>
      <c r="AA16" s="168"/>
      <c r="AB16" s="168"/>
      <c r="AC16" s="169"/>
      <c r="AD16" s="160">
        <f t="shared" si="2"/>
        <v>0</v>
      </c>
      <c r="AE16" s="140">
        <f t="shared" si="1"/>
        <v>0</v>
      </c>
      <c r="AG16" s="2"/>
      <c r="AH16" s="52"/>
      <c r="AI16" s="52"/>
      <c r="AJ16" s="52"/>
      <c r="AK16" s="52"/>
      <c r="AL16" s="52"/>
    </row>
    <row r="17" spans="2:33" ht="25.5" customHeight="1" x14ac:dyDescent="0.25">
      <c r="B17" s="163"/>
      <c r="C17" s="164"/>
      <c r="D17" s="164"/>
      <c r="E17" s="165"/>
      <c r="F17" s="244"/>
      <c r="G17" s="164"/>
      <c r="H17" s="166">
        <v>0</v>
      </c>
      <c r="I17" s="167"/>
      <c r="J17" s="168"/>
      <c r="K17" s="168"/>
      <c r="L17" s="168"/>
      <c r="M17" s="168"/>
      <c r="N17" s="168"/>
      <c r="O17" s="168"/>
      <c r="P17" s="168"/>
      <c r="Q17" s="168"/>
      <c r="R17" s="168"/>
      <c r="S17" s="168"/>
      <c r="T17" s="168"/>
      <c r="U17" s="168"/>
      <c r="V17" s="168"/>
      <c r="W17" s="168"/>
      <c r="X17" s="168"/>
      <c r="Y17" s="168"/>
      <c r="Z17" s="168"/>
      <c r="AA17" s="168"/>
      <c r="AB17" s="168"/>
      <c r="AC17" s="169"/>
      <c r="AD17" s="160">
        <f t="shared" si="2"/>
        <v>0</v>
      </c>
      <c r="AE17" s="140">
        <f t="shared" si="1"/>
        <v>0</v>
      </c>
      <c r="AG17" s="2"/>
    </row>
    <row r="18" spans="2:33" ht="25.5" customHeight="1" x14ac:dyDescent="0.25">
      <c r="B18" s="163"/>
      <c r="C18" s="164"/>
      <c r="D18" s="164"/>
      <c r="E18" s="165"/>
      <c r="F18" s="244"/>
      <c r="G18" s="164"/>
      <c r="H18" s="166">
        <v>0</v>
      </c>
      <c r="I18" s="167"/>
      <c r="J18" s="168"/>
      <c r="K18" s="168"/>
      <c r="L18" s="168"/>
      <c r="M18" s="168"/>
      <c r="N18" s="168"/>
      <c r="O18" s="168"/>
      <c r="P18" s="168"/>
      <c r="Q18" s="168"/>
      <c r="R18" s="168"/>
      <c r="S18" s="168"/>
      <c r="T18" s="168"/>
      <c r="U18" s="168"/>
      <c r="V18" s="168"/>
      <c r="W18" s="168"/>
      <c r="X18" s="168"/>
      <c r="Y18" s="168"/>
      <c r="Z18" s="168"/>
      <c r="AA18" s="168"/>
      <c r="AB18" s="168"/>
      <c r="AC18" s="169"/>
      <c r="AD18" s="160">
        <f t="shared" si="2"/>
        <v>0</v>
      </c>
      <c r="AE18" s="140">
        <f t="shared" si="1"/>
        <v>0</v>
      </c>
      <c r="AG18" s="2"/>
    </row>
    <row r="19" spans="2:33" ht="25.5" customHeight="1" x14ac:dyDescent="0.25">
      <c r="B19" s="163"/>
      <c r="C19" s="164"/>
      <c r="D19" s="164"/>
      <c r="E19" s="165"/>
      <c r="F19" s="244"/>
      <c r="G19" s="164"/>
      <c r="H19" s="166">
        <v>0</v>
      </c>
      <c r="I19" s="167"/>
      <c r="J19" s="168"/>
      <c r="K19" s="168"/>
      <c r="L19" s="168"/>
      <c r="M19" s="168"/>
      <c r="N19" s="168"/>
      <c r="O19" s="168"/>
      <c r="P19" s="168"/>
      <c r="Q19" s="168"/>
      <c r="R19" s="168"/>
      <c r="S19" s="168"/>
      <c r="T19" s="168"/>
      <c r="U19" s="168"/>
      <c r="V19" s="168"/>
      <c r="W19" s="168"/>
      <c r="X19" s="168"/>
      <c r="Y19" s="168"/>
      <c r="Z19" s="168"/>
      <c r="AA19" s="168"/>
      <c r="AB19" s="168"/>
      <c r="AC19" s="169"/>
      <c r="AD19" s="160">
        <f t="shared" si="2"/>
        <v>0</v>
      </c>
      <c r="AE19" s="140">
        <f t="shared" si="1"/>
        <v>0</v>
      </c>
      <c r="AG19" s="2"/>
    </row>
    <row r="20" spans="2:33" ht="25.5" customHeight="1" x14ac:dyDescent="0.25">
      <c r="B20" s="163"/>
      <c r="C20" s="164"/>
      <c r="D20" s="164"/>
      <c r="E20" s="165"/>
      <c r="F20" s="244"/>
      <c r="G20" s="164"/>
      <c r="H20" s="166">
        <v>0</v>
      </c>
      <c r="I20" s="167"/>
      <c r="J20" s="168"/>
      <c r="K20" s="168"/>
      <c r="L20" s="168"/>
      <c r="M20" s="168"/>
      <c r="N20" s="168"/>
      <c r="O20" s="168"/>
      <c r="P20" s="168"/>
      <c r="Q20" s="168"/>
      <c r="R20" s="168"/>
      <c r="S20" s="168"/>
      <c r="T20" s="168"/>
      <c r="U20" s="168"/>
      <c r="V20" s="168"/>
      <c r="W20" s="168"/>
      <c r="X20" s="168"/>
      <c r="Y20" s="168"/>
      <c r="Z20" s="168"/>
      <c r="AA20" s="168"/>
      <c r="AB20" s="168"/>
      <c r="AC20" s="169"/>
      <c r="AD20" s="160">
        <f t="shared" si="2"/>
        <v>0</v>
      </c>
      <c r="AE20" s="140">
        <f t="shared" si="1"/>
        <v>0</v>
      </c>
      <c r="AG20" s="2"/>
    </row>
    <row r="21" spans="2:33" ht="25.5" customHeight="1" x14ac:dyDescent="0.25">
      <c r="B21" s="163"/>
      <c r="C21" s="164"/>
      <c r="D21" s="164"/>
      <c r="E21" s="165"/>
      <c r="F21" s="244"/>
      <c r="G21" s="164"/>
      <c r="H21" s="166">
        <v>0</v>
      </c>
      <c r="I21" s="167"/>
      <c r="J21" s="168"/>
      <c r="K21" s="168"/>
      <c r="L21" s="168"/>
      <c r="M21" s="168"/>
      <c r="N21" s="168"/>
      <c r="O21" s="168"/>
      <c r="P21" s="168"/>
      <c r="Q21" s="168"/>
      <c r="R21" s="168"/>
      <c r="S21" s="168"/>
      <c r="T21" s="168"/>
      <c r="U21" s="168"/>
      <c r="V21" s="168"/>
      <c r="W21" s="168"/>
      <c r="X21" s="168"/>
      <c r="Y21" s="168"/>
      <c r="Z21" s="168"/>
      <c r="AA21" s="168"/>
      <c r="AB21" s="168"/>
      <c r="AC21" s="169"/>
      <c r="AD21" s="160">
        <f t="shared" si="2"/>
        <v>0</v>
      </c>
      <c r="AE21" s="140">
        <f t="shared" si="1"/>
        <v>0</v>
      </c>
      <c r="AG21" s="2"/>
    </row>
    <row r="22" spans="2:33" ht="25.5" customHeight="1" x14ac:dyDescent="0.25">
      <c r="B22" s="163"/>
      <c r="C22" s="164"/>
      <c r="D22" s="164"/>
      <c r="E22" s="165"/>
      <c r="F22" s="244"/>
      <c r="G22" s="164"/>
      <c r="H22" s="166">
        <v>0</v>
      </c>
      <c r="I22" s="167"/>
      <c r="J22" s="168"/>
      <c r="K22" s="168"/>
      <c r="L22" s="168"/>
      <c r="M22" s="168"/>
      <c r="N22" s="168"/>
      <c r="O22" s="168"/>
      <c r="P22" s="168"/>
      <c r="Q22" s="168"/>
      <c r="R22" s="168"/>
      <c r="S22" s="168"/>
      <c r="T22" s="168"/>
      <c r="U22" s="168"/>
      <c r="V22" s="168"/>
      <c r="W22" s="168"/>
      <c r="X22" s="168"/>
      <c r="Y22" s="168"/>
      <c r="Z22" s="168"/>
      <c r="AA22" s="168"/>
      <c r="AB22" s="168"/>
      <c r="AC22" s="169"/>
      <c r="AD22" s="160">
        <f t="shared" si="2"/>
        <v>0</v>
      </c>
      <c r="AE22" s="140">
        <f t="shared" si="1"/>
        <v>0</v>
      </c>
      <c r="AG22" s="2"/>
    </row>
    <row r="23" spans="2:33" ht="25.5" customHeight="1" x14ac:dyDescent="0.25">
      <c r="B23" s="163"/>
      <c r="C23" s="164"/>
      <c r="D23" s="164"/>
      <c r="E23" s="165"/>
      <c r="F23" s="244"/>
      <c r="G23" s="164"/>
      <c r="H23" s="166">
        <v>0</v>
      </c>
      <c r="I23" s="167"/>
      <c r="J23" s="168"/>
      <c r="K23" s="168"/>
      <c r="L23" s="168"/>
      <c r="M23" s="168"/>
      <c r="N23" s="168"/>
      <c r="O23" s="168"/>
      <c r="P23" s="168"/>
      <c r="Q23" s="168"/>
      <c r="R23" s="168"/>
      <c r="S23" s="168"/>
      <c r="T23" s="168"/>
      <c r="U23" s="168"/>
      <c r="V23" s="168"/>
      <c r="W23" s="168"/>
      <c r="X23" s="168"/>
      <c r="Y23" s="168"/>
      <c r="Z23" s="168"/>
      <c r="AA23" s="168"/>
      <c r="AB23" s="168"/>
      <c r="AC23" s="169"/>
      <c r="AD23" s="160">
        <f t="shared" si="2"/>
        <v>0</v>
      </c>
      <c r="AE23" s="140">
        <f t="shared" si="1"/>
        <v>0</v>
      </c>
      <c r="AG23" s="2"/>
    </row>
    <row r="24" spans="2:33" ht="25.5" customHeight="1" x14ac:dyDescent="0.25">
      <c r="B24" s="163"/>
      <c r="C24" s="164"/>
      <c r="D24" s="164"/>
      <c r="E24" s="165"/>
      <c r="F24" s="244"/>
      <c r="G24" s="164"/>
      <c r="H24" s="166">
        <v>0</v>
      </c>
      <c r="I24" s="167"/>
      <c r="J24" s="168"/>
      <c r="K24" s="168"/>
      <c r="L24" s="168"/>
      <c r="M24" s="168"/>
      <c r="N24" s="168"/>
      <c r="O24" s="168"/>
      <c r="P24" s="168"/>
      <c r="Q24" s="168"/>
      <c r="R24" s="168"/>
      <c r="S24" s="168"/>
      <c r="T24" s="168"/>
      <c r="U24" s="168"/>
      <c r="V24" s="168"/>
      <c r="W24" s="168"/>
      <c r="X24" s="168"/>
      <c r="Y24" s="168"/>
      <c r="Z24" s="168"/>
      <c r="AA24" s="168"/>
      <c r="AB24" s="168"/>
      <c r="AC24" s="169"/>
      <c r="AD24" s="160">
        <f t="shared" si="2"/>
        <v>0</v>
      </c>
      <c r="AE24" s="140">
        <f t="shared" si="1"/>
        <v>0</v>
      </c>
      <c r="AG24" s="2"/>
    </row>
    <row r="25" spans="2:33" ht="25.5" customHeight="1" x14ac:dyDescent="0.25">
      <c r="B25" s="163"/>
      <c r="C25" s="164"/>
      <c r="D25" s="164"/>
      <c r="E25" s="165"/>
      <c r="F25" s="244"/>
      <c r="G25" s="164"/>
      <c r="H25" s="166">
        <v>0</v>
      </c>
      <c r="I25" s="167"/>
      <c r="J25" s="168"/>
      <c r="K25" s="168"/>
      <c r="L25" s="168"/>
      <c r="M25" s="168"/>
      <c r="N25" s="168"/>
      <c r="O25" s="168"/>
      <c r="P25" s="168"/>
      <c r="Q25" s="168"/>
      <c r="R25" s="168"/>
      <c r="S25" s="168"/>
      <c r="T25" s="168"/>
      <c r="U25" s="168"/>
      <c r="V25" s="168"/>
      <c r="W25" s="168"/>
      <c r="X25" s="168"/>
      <c r="Y25" s="168"/>
      <c r="Z25" s="168"/>
      <c r="AA25" s="168"/>
      <c r="AB25" s="168"/>
      <c r="AC25" s="169"/>
      <c r="AD25" s="160">
        <f t="shared" si="2"/>
        <v>0</v>
      </c>
      <c r="AE25" s="140">
        <f t="shared" si="1"/>
        <v>0</v>
      </c>
      <c r="AG25" s="2"/>
    </row>
    <row r="26" spans="2:33" ht="25.5" customHeight="1" x14ac:dyDescent="0.25">
      <c r="B26" s="163"/>
      <c r="C26" s="164"/>
      <c r="D26" s="164"/>
      <c r="E26" s="165"/>
      <c r="F26" s="244"/>
      <c r="G26" s="164"/>
      <c r="H26" s="166">
        <v>0</v>
      </c>
      <c r="I26" s="167"/>
      <c r="J26" s="168"/>
      <c r="K26" s="168"/>
      <c r="L26" s="168"/>
      <c r="M26" s="168"/>
      <c r="N26" s="168"/>
      <c r="O26" s="168"/>
      <c r="P26" s="168"/>
      <c r="Q26" s="168"/>
      <c r="R26" s="168"/>
      <c r="S26" s="168"/>
      <c r="T26" s="168"/>
      <c r="U26" s="168"/>
      <c r="V26" s="168"/>
      <c r="W26" s="168"/>
      <c r="X26" s="168"/>
      <c r="Y26" s="168"/>
      <c r="Z26" s="168"/>
      <c r="AA26" s="168"/>
      <c r="AB26" s="168"/>
      <c r="AC26" s="169"/>
      <c r="AD26" s="160">
        <f t="shared" ref="AD26:AD30" si="3">SUM(I26:AC26)</f>
        <v>0</v>
      </c>
      <c r="AE26" s="140">
        <f t="shared" si="1"/>
        <v>0</v>
      </c>
      <c r="AG26" s="2"/>
    </row>
    <row r="27" spans="2:33" ht="25.5" customHeight="1" x14ac:dyDescent="0.25">
      <c r="B27" s="163"/>
      <c r="C27" s="164"/>
      <c r="D27" s="164"/>
      <c r="E27" s="165"/>
      <c r="F27" s="244"/>
      <c r="G27" s="164"/>
      <c r="H27" s="166">
        <v>0</v>
      </c>
      <c r="I27" s="167"/>
      <c r="J27" s="168"/>
      <c r="K27" s="168"/>
      <c r="L27" s="168"/>
      <c r="M27" s="168"/>
      <c r="N27" s="168"/>
      <c r="O27" s="168"/>
      <c r="P27" s="168"/>
      <c r="Q27" s="168"/>
      <c r="R27" s="168"/>
      <c r="S27" s="168"/>
      <c r="T27" s="168"/>
      <c r="U27" s="168"/>
      <c r="V27" s="168"/>
      <c r="W27" s="168"/>
      <c r="X27" s="168"/>
      <c r="Y27" s="168"/>
      <c r="Z27" s="168"/>
      <c r="AA27" s="168"/>
      <c r="AB27" s="168"/>
      <c r="AC27" s="169"/>
      <c r="AD27" s="160">
        <f t="shared" ref="AD27:AD28" si="4">SUM(I27:AC27)</f>
        <v>0</v>
      </c>
      <c r="AE27" s="140">
        <f t="shared" si="1"/>
        <v>0</v>
      </c>
      <c r="AG27" s="2"/>
    </row>
    <row r="28" spans="2:33" ht="25.5" customHeight="1" x14ac:dyDescent="0.25">
      <c r="B28" s="163"/>
      <c r="C28" s="164"/>
      <c r="D28" s="164"/>
      <c r="E28" s="165"/>
      <c r="F28" s="244"/>
      <c r="G28" s="164"/>
      <c r="H28" s="166">
        <v>0</v>
      </c>
      <c r="I28" s="167"/>
      <c r="J28" s="168"/>
      <c r="K28" s="168"/>
      <c r="L28" s="168"/>
      <c r="M28" s="168"/>
      <c r="N28" s="168"/>
      <c r="O28" s="168"/>
      <c r="P28" s="168"/>
      <c r="Q28" s="168"/>
      <c r="R28" s="168"/>
      <c r="S28" s="168"/>
      <c r="T28" s="168"/>
      <c r="U28" s="168"/>
      <c r="V28" s="168"/>
      <c r="W28" s="168"/>
      <c r="X28" s="168"/>
      <c r="Y28" s="168"/>
      <c r="Z28" s="168"/>
      <c r="AA28" s="168"/>
      <c r="AB28" s="168"/>
      <c r="AC28" s="169"/>
      <c r="AD28" s="160">
        <f t="shared" si="4"/>
        <v>0</v>
      </c>
      <c r="AE28" s="140">
        <f t="shared" si="1"/>
        <v>0</v>
      </c>
      <c r="AG28" s="2"/>
    </row>
    <row r="29" spans="2:33" ht="25.5" customHeight="1" x14ac:dyDescent="0.25">
      <c r="B29" s="163"/>
      <c r="C29" s="164"/>
      <c r="D29" s="164"/>
      <c r="E29" s="165"/>
      <c r="F29" s="244"/>
      <c r="G29" s="164"/>
      <c r="H29" s="166">
        <v>0</v>
      </c>
      <c r="I29" s="167"/>
      <c r="J29" s="168"/>
      <c r="K29" s="168"/>
      <c r="L29" s="168"/>
      <c r="M29" s="168"/>
      <c r="N29" s="168"/>
      <c r="O29" s="168"/>
      <c r="P29" s="168"/>
      <c r="Q29" s="168"/>
      <c r="R29" s="168"/>
      <c r="S29" s="168"/>
      <c r="T29" s="168"/>
      <c r="U29" s="168"/>
      <c r="V29" s="168"/>
      <c r="W29" s="168"/>
      <c r="X29" s="168"/>
      <c r="Y29" s="168"/>
      <c r="Z29" s="168"/>
      <c r="AA29" s="168"/>
      <c r="AB29" s="168"/>
      <c r="AC29" s="169"/>
      <c r="AD29" s="160">
        <f t="shared" si="3"/>
        <v>0</v>
      </c>
      <c r="AE29" s="140">
        <f t="shared" si="1"/>
        <v>0</v>
      </c>
      <c r="AG29" s="2"/>
    </row>
    <row r="30" spans="2:33" ht="25.5" customHeight="1" x14ac:dyDescent="0.25">
      <c r="B30" s="163"/>
      <c r="C30" s="164"/>
      <c r="D30" s="164"/>
      <c r="E30" s="165"/>
      <c r="F30" s="244"/>
      <c r="G30" s="164"/>
      <c r="H30" s="166">
        <v>0</v>
      </c>
      <c r="I30" s="167"/>
      <c r="J30" s="168"/>
      <c r="K30" s="168"/>
      <c r="L30" s="168"/>
      <c r="M30" s="168"/>
      <c r="N30" s="168"/>
      <c r="O30" s="168"/>
      <c r="P30" s="168"/>
      <c r="Q30" s="168"/>
      <c r="R30" s="168"/>
      <c r="S30" s="168"/>
      <c r="T30" s="168"/>
      <c r="U30" s="168"/>
      <c r="V30" s="168"/>
      <c r="W30" s="168"/>
      <c r="X30" s="168"/>
      <c r="Y30" s="168"/>
      <c r="Z30" s="168"/>
      <c r="AA30" s="168"/>
      <c r="AB30" s="168"/>
      <c r="AC30" s="169"/>
      <c r="AD30" s="160">
        <f t="shared" si="3"/>
        <v>0</v>
      </c>
      <c r="AE30" s="140">
        <f t="shared" si="1"/>
        <v>0</v>
      </c>
      <c r="AG30" s="2"/>
    </row>
    <row r="31" spans="2:33" ht="25.5" customHeight="1" x14ac:dyDescent="0.25">
      <c r="B31" s="163"/>
      <c r="C31" s="164"/>
      <c r="D31" s="164"/>
      <c r="E31" s="165"/>
      <c r="F31" s="244"/>
      <c r="G31" s="164"/>
      <c r="H31" s="166">
        <v>0</v>
      </c>
      <c r="I31" s="167"/>
      <c r="J31" s="168"/>
      <c r="K31" s="168"/>
      <c r="L31" s="168"/>
      <c r="M31" s="168"/>
      <c r="N31" s="168"/>
      <c r="O31" s="168"/>
      <c r="P31" s="168"/>
      <c r="Q31" s="168"/>
      <c r="R31" s="168"/>
      <c r="S31" s="168"/>
      <c r="T31" s="168"/>
      <c r="U31" s="168"/>
      <c r="V31" s="168"/>
      <c r="W31" s="168"/>
      <c r="X31" s="168"/>
      <c r="Y31" s="168"/>
      <c r="Z31" s="168"/>
      <c r="AA31" s="168"/>
      <c r="AB31" s="168"/>
      <c r="AC31" s="169"/>
      <c r="AD31" s="160">
        <f t="shared" si="2"/>
        <v>0</v>
      </c>
      <c r="AE31" s="140">
        <f t="shared" si="1"/>
        <v>0</v>
      </c>
      <c r="AG31" s="2"/>
    </row>
    <row r="32" spans="2:33" ht="25.5" customHeight="1" x14ac:dyDescent="0.25">
      <c r="B32" s="163"/>
      <c r="C32" s="164"/>
      <c r="D32" s="164"/>
      <c r="E32" s="165"/>
      <c r="F32" s="244"/>
      <c r="G32" s="164"/>
      <c r="H32" s="166">
        <v>0</v>
      </c>
      <c r="I32" s="167"/>
      <c r="J32" s="168"/>
      <c r="K32" s="168"/>
      <c r="L32" s="168"/>
      <c r="M32" s="168"/>
      <c r="N32" s="168"/>
      <c r="O32" s="168"/>
      <c r="P32" s="168"/>
      <c r="Q32" s="168"/>
      <c r="R32" s="168"/>
      <c r="S32" s="168"/>
      <c r="T32" s="168"/>
      <c r="U32" s="168"/>
      <c r="V32" s="168"/>
      <c r="W32" s="168"/>
      <c r="X32" s="168"/>
      <c r="Y32" s="168"/>
      <c r="Z32" s="168"/>
      <c r="AA32" s="168"/>
      <c r="AB32" s="168"/>
      <c r="AC32" s="169"/>
      <c r="AD32" s="160">
        <f t="shared" si="2"/>
        <v>0</v>
      </c>
      <c r="AE32" s="140">
        <f t="shared" si="1"/>
        <v>0</v>
      </c>
      <c r="AG32" s="2"/>
    </row>
    <row r="33" spans="2:33" ht="25.5" customHeight="1" x14ac:dyDescent="0.25">
      <c r="B33" s="163"/>
      <c r="C33" s="164"/>
      <c r="D33" s="164"/>
      <c r="E33" s="165"/>
      <c r="F33" s="244"/>
      <c r="G33" s="164"/>
      <c r="H33" s="166">
        <v>0</v>
      </c>
      <c r="I33" s="167"/>
      <c r="J33" s="168"/>
      <c r="K33" s="168"/>
      <c r="L33" s="168"/>
      <c r="M33" s="168"/>
      <c r="N33" s="168"/>
      <c r="O33" s="168"/>
      <c r="P33" s="168"/>
      <c r="Q33" s="168"/>
      <c r="R33" s="168"/>
      <c r="S33" s="168"/>
      <c r="T33" s="168"/>
      <c r="U33" s="168"/>
      <c r="V33" s="168"/>
      <c r="W33" s="168"/>
      <c r="X33" s="168"/>
      <c r="Y33" s="168"/>
      <c r="Z33" s="168"/>
      <c r="AA33" s="168"/>
      <c r="AB33" s="168"/>
      <c r="AC33" s="169"/>
      <c r="AD33" s="160">
        <f t="shared" si="2"/>
        <v>0</v>
      </c>
      <c r="AE33" s="140">
        <f t="shared" si="1"/>
        <v>0</v>
      </c>
      <c r="AG33" s="2"/>
    </row>
    <row r="34" spans="2:33" ht="25.5" customHeight="1" x14ac:dyDescent="0.25">
      <c r="B34" s="163"/>
      <c r="C34" s="164"/>
      <c r="D34" s="164"/>
      <c r="E34" s="165"/>
      <c r="F34" s="244"/>
      <c r="G34" s="164"/>
      <c r="H34" s="166">
        <v>0</v>
      </c>
      <c r="I34" s="167"/>
      <c r="J34" s="168"/>
      <c r="K34" s="168"/>
      <c r="L34" s="168"/>
      <c r="M34" s="168"/>
      <c r="N34" s="168"/>
      <c r="O34" s="168"/>
      <c r="P34" s="168"/>
      <c r="Q34" s="168"/>
      <c r="R34" s="168"/>
      <c r="S34" s="168"/>
      <c r="T34" s="168"/>
      <c r="U34" s="168"/>
      <c r="V34" s="168"/>
      <c r="W34" s="168"/>
      <c r="X34" s="168"/>
      <c r="Y34" s="168"/>
      <c r="Z34" s="168"/>
      <c r="AA34" s="168"/>
      <c r="AB34" s="168"/>
      <c r="AC34" s="169"/>
      <c r="AD34" s="160">
        <f t="shared" si="2"/>
        <v>0</v>
      </c>
      <c r="AE34" s="140">
        <f t="shared" si="1"/>
        <v>0</v>
      </c>
      <c r="AG34" s="2"/>
    </row>
    <row r="35" spans="2:33" ht="25.5" customHeight="1" x14ac:dyDescent="0.25">
      <c r="B35" s="163"/>
      <c r="C35" s="164"/>
      <c r="D35" s="164"/>
      <c r="E35" s="165"/>
      <c r="F35" s="244"/>
      <c r="G35" s="164"/>
      <c r="H35" s="166">
        <v>0</v>
      </c>
      <c r="I35" s="167"/>
      <c r="J35" s="168"/>
      <c r="K35" s="168"/>
      <c r="L35" s="168"/>
      <c r="M35" s="168"/>
      <c r="N35" s="168"/>
      <c r="O35" s="168"/>
      <c r="P35" s="168"/>
      <c r="Q35" s="168"/>
      <c r="R35" s="168"/>
      <c r="S35" s="168"/>
      <c r="T35" s="168"/>
      <c r="U35" s="168"/>
      <c r="V35" s="168"/>
      <c r="W35" s="168"/>
      <c r="X35" s="168"/>
      <c r="Y35" s="168"/>
      <c r="Z35" s="168"/>
      <c r="AA35" s="168"/>
      <c r="AB35" s="168"/>
      <c r="AC35" s="169"/>
      <c r="AD35" s="160">
        <f t="shared" si="2"/>
        <v>0</v>
      </c>
      <c r="AE35" s="140">
        <f t="shared" si="1"/>
        <v>0</v>
      </c>
      <c r="AG35" s="2"/>
    </row>
    <row r="36" spans="2:33" ht="25.5" customHeight="1" x14ac:dyDescent="0.25">
      <c r="B36" s="163"/>
      <c r="C36" s="164"/>
      <c r="D36" s="164"/>
      <c r="E36" s="165"/>
      <c r="F36" s="244"/>
      <c r="G36" s="164"/>
      <c r="H36" s="166">
        <v>0</v>
      </c>
      <c r="I36" s="167"/>
      <c r="J36" s="168"/>
      <c r="K36" s="168"/>
      <c r="L36" s="168"/>
      <c r="M36" s="168"/>
      <c r="N36" s="168"/>
      <c r="O36" s="168"/>
      <c r="P36" s="168"/>
      <c r="Q36" s="168"/>
      <c r="R36" s="168"/>
      <c r="S36" s="168"/>
      <c r="T36" s="168"/>
      <c r="U36" s="168"/>
      <c r="V36" s="168"/>
      <c r="W36" s="168"/>
      <c r="X36" s="168"/>
      <c r="Y36" s="168"/>
      <c r="Z36" s="168"/>
      <c r="AA36" s="168"/>
      <c r="AB36" s="168"/>
      <c r="AC36" s="169"/>
      <c r="AD36" s="160">
        <f t="shared" si="2"/>
        <v>0</v>
      </c>
      <c r="AE36" s="140">
        <f t="shared" si="1"/>
        <v>0</v>
      </c>
      <c r="AG36" s="2"/>
    </row>
    <row r="37" spans="2:33" ht="25.5" customHeight="1" x14ac:dyDescent="0.25">
      <c r="B37" s="163"/>
      <c r="C37" s="164"/>
      <c r="D37" s="164"/>
      <c r="E37" s="165"/>
      <c r="F37" s="244"/>
      <c r="G37" s="164"/>
      <c r="H37" s="166">
        <v>0</v>
      </c>
      <c r="I37" s="167"/>
      <c r="J37" s="168"/>
      <c r="K37" s="168"/>
      <c r="L37" s="168"/>
      <c r="M37" s="168"/>
      <c r="N37" s="168"/>
      <c r="O37" s="168"/>
      <c r="P37" s="168"/>
      <c r="Q37" s="168"/>
      <c r="R37" s="168"/>
      <c r="S37" s="168"/>
      <c r="T37" s="168"/>
      <c r="U37" s="168"/>
      <c r="V37" s="168"/>
      <c r="W37" s="168"/>
      <c r="X37" s="168"/>
      <c r="Y37" s="168"/>
      <c r="Z37" s="168"/>
      <c r="AA37" s="168"/>
      <c r="AB37" s="168"/>
      <c r="AC37" s="169"/>
      <c r="AD37" s="160">
        <f t="shared" si="2"/>
        <v>0</v>
      </c>
      <c r="AE37" s="140">
        <f t="shared" si="1"/>
        <v>0</v>
      </c>
      <c r="AG37" s="2"/>
    </row>
    <row r="38" spans="2:33" ht="25.5" customHeight="1" x14ac:dyDescent="0.25">
      <c r="B38" s="163"/>
      <c r="C38" s="164"/>
      <c r="D38" s="164"/>
      <c r="E38" s="165"/>
      <c r="F38" s="244"/>
      <c r="G38" s="164"/>
      <c r="H38" s="166">
        <v>0</v>
      </c>
      <c r="I38" s="167"/>
      <c r="J38" s="168"/>
      <c r="K38" s="168"/>
      <c r="L38" s="168"/>
      <c r="M38" s="168"/>
      <c r="N38" s="168"/>
      <c r="O38" s="168"/>
      <c r="P38" s="168"/>
      <c r="Q38" s="168"/>
      <c r="R38" s="168"/>
      <c r="S38" s="168"/>
      <c r="T38" s="168"/>
      <c r="U38" s="168"/>
      <c r="V38" s="168"/>
      <c r="W38" s="168"/>
      <c r="X38" s="168"/>
      <c r="Y38" s="168"/>
      <c r="Z38" s="168"/>
      <c r="AA38" s="168"/>
      <c r="AB38" s="168"/>
      <c r="AC38" s="169"/>
      <c r="AD38" s="160">
        <f t="shared" si="2"/>
        <v>0</v>
      </c>
      <c r="AE38" s="140">
        <f t="shared" si="1"/>
        <v>0</v>
      </c>
      <c r="AG38" s="2"/>
    </row>
    <row r="39" spans="2:33" ht="25.5" customHeight="1" x14ac:dyDescent="0.25">
      <c r="B39" s="163"/>
      <c r="C39" s="164"/>
      <c r="D39" s="164"/>
      <c r="E39" s="165"/>
      <c r="F39" s="244"/>
      <c r="G39" s="164"/>
      <c r="H39" s="166">
        <v>0</v>
      </c>
      <c r="I39" s="167"/>
      <c r="J39" s="168"/>
      <c r="K39" s="168"/>
      <c r="L39" s="168"/>
      <c r="M39" s="168"/>
      <c r="N39" s="168"/>
      <c r="O39" s="168"/>
      <c r="P39" s="168"/>
      <c r="Q39" s="168"/>
      <c r="R39" s="168"/>
      <c r="S39" s="168"/>
      <c r="T39" s="168"/>
      <c r="U39" s="168"/>
      <c r="V39" s="168"/>
      <c r="W39" s="168"/>
      <c r="X39" s="168"/>
      <c r="Y39" s="168"/>
      <c r="Z39" s="168"/>
      <c r="AA39" s="168"/>
      <c r="AB39" s="168"/>
      <c r="AC39" s="169"/>
      <c r="AD39" s="160">
        <f t="shared" si="2"/>
        <v>0</v>
      </c>
      <c r="AE39" s="140">
        <f t="shared" si="1"/>
        <v>0</v>
      </c>
      <c r="AG39" s="2"/>
    </row>
  </sheetData>
  <sheetProtection selectLockedCells="1"/>
  <mergeCells count="12">
    <mergeCell ref="I6:AC7"/>
    <mergeCell ref="B6:H7"/>
    <mergeCell ref="AA5:AE5"/>
    <mergeCell ref="B2:AE2"/>
    <mergeCell ref="B3:AE3"/>
    <mergeCell ref="U4:W4"/>
    <mergeCell ref="X4:Z4"/>
    <mergeCell ref="U5:W5"/>
    <mergeCell ref="X5:Z5"/>
    <mergeCell ref="AA4:AE4"/>
    <mergeCell ref="B5:T5"/>
    <mergeCell ref="B4:T4"/>
  </mergeCells>
  <phoneticPr fontId="0" type="noConversion"/>
  <dataValidations count="3">
    <dataValidation allowBlank="1" showInputMessage="1" showErrorMessage="1" error="You may only enter up to 24 hours per equipment item per day!" sqref="I9:AC39" xr:uid="{00000000-0002-0000-0400-000000000000}"/>
    <dataValidation type="list" allowBlank="1" showInputMessage="1" showErrorMessage="1" sqref="AL1" xr:uid="{00000000-0002-0000-0400-000001000000}">
      <formula1>$AI$1:$AK$1</formula1>
    </dataValidation>
    <dataValidation type="list" allowBlank="1" showInputMessage="1" showErrorMessage="1" sqref="F9:F39" xr:uid="{00000000-0002-0000-0400-000002000000}">
      <formula1>$AH$3:$AH$4</formula1>
    </dataValidation>
  </dataValidations>
  <printOptions horizontalCentered="1" verticalCentered="1"/>
  <pageMargins left="0.25" right="0.25" top="0.55000000000000004" bottom="0.4" header="0.25" footer="0.19"/>
  <pageSetup scale="58" orientation="landscape" blackAndWhite="1" r:id="rId1"/>
  <headerFooter alignWithMargins="0">
    <oddFooter>&amp;CFORCE ACCOUNT EQUIPMENT PAGE &amp;P OF &amp;N</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tabColor rgb="FFBB1F53"/>
  </sheetPr>
  <dimension ref="B1:I352"/>
  <sheetViews>
    <sheetView zoomScaleNormal="100" workbookViewId="0">
      <pane xSplit="2" ySplit="2" topLeftCell="C18" activePane="bottomRight" state="frozen"/>
      <selection pane="topRight" activeCell="B1" sqref="B1"/>
      <selection pane="bottomLeft" activeCell="A3" sqref="A3"/>
      <selection pane="bottomRight" activeCell="B2" sqref="B2:I2"/>
    </sheetView>
  </sheetViews>
  <sheetFormatPr defaultColWidth="9.109375" defaultRowHeight="13.8" x14ac:dyDescent="0.3"/>
  <cols>
    <col min="1" max="1" width="2.6640625" style="59" customWidth="1"/>
    <col min="2" max="2" width="20.5546875" style="59" customWidth="1"/>
    <col min="3" max="3" width="40.5546875" style="59" customWidth="1"/>
    <col min="4" max="4" width="10.109375" style="59" customWidth="1"/>
    <col min="5" max="5" width="11.44140625" style="71" customWidth="1"/>
    <col min="6" max="6" width="17.6640625" style="59" customWidth="1"/>
    <col min="7" max="9" width="9.109375" style="59"/>
    <col min="10" max="10" width="2.6640625" style="59" customWidth="1"/>
    <col min="11" max="16384" width="9.109375" style="59"/>
  </cols>
  <sheetData>
    <row r="1" spans="2:9" ht="30" customHeight="1" x14ac:dyDescent="0.3">
      <c r="B1" s="60"/>
      <c r="C1" s="449" t="s">
        <v>114</v>
      </c>
      <c r="D1" s="450"/>
      <c r="E1" s="450"/>
      <c r="F1" s="451"/>
      <c r="G1" s="452">
        <v>40436</v>
      </c>
      <c r="H1" s="453"/>
      <c r="I1" s="454"/>
    </row>
    <row r="2" spans="2:9" ht="27.6" x14ac:dyDescent="0.3">
      <c r="B2" s="57" t="s">
        <v>115</v>
      </c>
      <c r="C2" s="57" t="s">
        <v>116</v>
      </c>
      <c r="D2" s="57" t="s">
        <v>111</v>
      </c>
      <c r="E2" s="57" t="s">
        <v>117</v>
      </c>
      <c r="F2" s="57" t="s">
        <v>118</v>
      </c>
      <c r="G2" s="57" t="s">
        <v>109</v>
      </c>
      <c r="H2" s="57" t="s">
        <v>110</v>
      </c>
      <c r="I2" s="58" t="s">
        <v>119</v>
      </c>
    </row>
    <row r="3" spans="2:9" x14ac:dyDescent="0.3">
      <c r="B3" s="61" t="s">
        <v>120</v>
      </c>
      <c r="C3" s="62" t="s">
        <v>121</v>
      </c>
      <c r="D3" s="61" t="s">
        <v>122</v>
      </c>
      <c r="E3" s="63" t="s">
        <v>123</v>
      </c>
      <c r="F3" s="62"/>
      <c r="G3" s="61"/>
      <c r="H3" s="61"/>
      <c r="I3" s="64">
        <v>39462</v>
      </c>
    </row>
    <row r="4" spans="2:9" x14ac:dyDescent="0.3">
      <c r="B4" s="65" t="s">
        <v>120</v>
      </c>
      <c r="C4" s="62" t="s">
        <v>124</v>
      </c>
      <c r="D4" s="66" t="s">
        <v>122</v>
      </c>
      <c r="E4" s="67" t="s">
        <v>123</v>
      </c>
      <c r="F4" s="68"/>
      <c r="G4" s="66"/>
      <c r="H4" s="66"/>
      <c r="I4" s="64">
        <v>39462</v>
      </c>
    </row>
    <row r="5" spans="2:9" x14ac:dyDescent="0.3">
      <c r="B5" s="69" t="s">
        <v>125</v>
      </c>
      <c r="C5" s="62" t="s">
        <v>126</v>
      </c>
      <c r="D5" s="61" t="s">
        <v>122</v>
      </c>
      <c r="E5" s="63" t="s">
        <v>123</v>
      </c>
      <c r="F5" s="62" t="s">
        <v>127</v>
      </c>
      <c r="G5" s="61"/>
      <c r="H5" s="61"/>
      <c r="I5" s="64">
        <v>39462</v>
      </c>
    </row>
    <row r="6" spans="2:9" x14ac:dyDescent="0.3">
      <c r="B6" s="69">
        <v>9000</v>
      </c>
      <c r="C6" s="62" t="s">
        <v>128</v>
      </c>
      <c r="D6" s="61" t="s">
        <v>122</v>
      </c>
      <c r="E6" s="63" t="s">
        <v>123</v>
      </c>
      <c r="F6" s="62" t="s">
        <v>128</v>
      </c>
      <c r="G6" s="61"/>
      <c r="H6" s="61"/>
      <c r="I6" s="64">
        <v>39462</v>
      </c>
    </row>
    <row r="7" spans="2:9" x14ac:dyDescent="0.3">
      <c r="B7" s="69">
        <v>9001</v>
      </c>
      <c r="C7" s="62" t="s">
        <v>129</v>
      </c>
      <c r="D7" s="61" t="s">
        <v>122</v>
      </c>
      <c r="E7" s="63" t="s">
        <v>123</v>
      </c>
      <c r="F7" s="62" t="s">
        <v>129</v>
      </c>
      <c r="G7" s="61"/>
      <c r="H7" s="61"/>
      <c r="I7" s="64">
        <v>39462</v>
      </c>
    </row>
    <row r="8" spans="2:9" x14ac:dyDescent="0.3">
      <c r="B8" s="69">
        <v>9003</v>
      </c>
      <c r="C8" s="62" t="s">
        <v>130</v>
      </c>
      <c r="D8" s="61" t="s">
        <v>122</v>
      </c>
      <c r="E8" s="63" t="s">
        <v>123</v>
      </c>
      <c r="F8" s="62" t="s">
        <v>130</v>
      </c>
      <c r="G8" s="61"/>
      <c r="H8" s="61"/>
      <c r="I8" s="64">
        <v>39462</v>
      </c>
    </row>
    <row r="9" spans="2:9" x14ac:dyDescent="0.3">
      <c r="B9" s="69">
        <v>9004</v>
      </c>
      <c r="C9" s="62" t="s">
        <v>131</v>
      </c>
      <c r="D9" s="61" t="s">
        <v>122</v>
      </c>
      <c r="E9" s="63" t="s">
        <v>123</v>
      </c>
      <c r="F9" s="62" t="s">
        <v>131</v>
      </c>
      <c r="G9" s="61"/>
      <c r="H9" s="61"/>
      <c r="I9" s="64">
        <v>39462</v>
      </c>
    </row>
    <row r="10" spans="2:9" ht="27.6" x14ac:dyDescent="0.3">
      <c r="B10" s="69">
        <v>9005</v>
      </c>
      <c r="C10" s="62" t="s">
        <v>132</v>
      </c>
      <c r="D10" s="61" t="s">
        <v>122</v>
      </c>
      <c r="E10" s="63" t="s">
        <v>123</v>
      </c>
      <c r="F10" s="62" t="s">
        <v>132</v>
      </c>
      <c r="G10" s="61"/>
      <c r="H10" s="61"/>
      <c r="I10" s="64">
        <v>39462</v>
      </c>
    </row>
    <row r="11" spans="2:9" ht="27.6" x14ac:dyDescent="0.3">
      <c r="B11" s="69">
        <v>9006</v>
      </c>
      <c r="C11" s="62" t="s">
        <v>133</v>
      </c>
      <c r="D11" s="61" t="s">
        <v>122</v>
      </c>
      <c r="E11" s="63" t="s">
        <v>123</v>
      </c>
      <c r="F11" s="62" t="s">
        <v>133</v>
      </c>
      <c r="G11" s="61"/>
      <c r="H11" s="61"/>
      <c r="I11" s="64">
        <v>39462</v>
      </c>
    </row>
    <row r="12" spans="2:9" x14ac:dyDescent="0.3">
      <c r="B12" s="69">
        <v>9007</v>
      </c>
      <c r="C12" s="62" t="s">
        <v>134</v>
      </c>
      <c r="D12" s="61" t="s">
        <v>122</v>
      </c>
      <c r="E12" s="63" t="s">
        <v>123</v>
      </c>
      <c r="F12" s="62" t="s">
        <v>134</v>
      </c>
      <c r="G12" s="61"/>
      <c r="H12" s="61"/>
      <c r="I12" s="64">
        <v>39462</v>
      </c>
    </row>
    <row r="13" spans="2:9" x14ac:dyDescent="0.3">
      <c r="B13" s="69">
        <v>9008</v>
      </c>
      <c r="C13" s="62" t="s">
        <v>135</v>
      </c>
      <c r="D13" s="61" t="s">
        <v>122</v>
      </c>
      <c r="E13" s="63" t="s">
        <v>123</v>
      </c>
      <c r="F13" s="62" t="s">
        <v>135</v>
      </c>
      <c r="G13" s="61"/>
      <c r="H13" s="61"/>
      <c r="I13" s="64">
        <v>39462</v>
      </c>
    </row>
    <row r="14" spans="2:9" x14ac:dyDescent="0.3">
      <c r="B14" s="69">
        <v>9009</v>
      </c>
      <c r="C14" s="62" t="s">
        <v>136</v>
      </c>
      <c r="D14" s="61" t="s">
        <v>122</v>
      </c>
      <c r="E14" s="63" t="s">
        <v>123</v>
      </c>
      <c r="F14" s="62" t="s">
        <v>136</v>
      </c>
      <c r="G14" s="61"/>
      <c r="H14" s="61"/>
      <c r="I14" s="64">
        <v>39462</v>
      </c>
    </row>
    <row r="15" spans="2:9" ht="27.6" x14ac:dyDescent="0.3">
      <c r="B15" s="69">
        <v>9010</v>
      </c>
      <c r="C15" s="62" t="s">
        <v>137</v>
      </c>
      <c r="D15" s="61" t="s">
        <v>101</v>
      </c>
      <c r="E15" s="63" t="s">
        <v>123</v>
      </c>
      <c r="F15" s="62" t="s">
        <v>137</v>
      </c>
      <c r="G15" s="61"/>
      <c r="H15" s="61"/>
      <c r="I15" s="64">
        <v>39462</v>
      </c>
    </row>
    <row r="16" spans="2:9" x14ac:dyDescent="0.3">
      <c r="B16" s="69">
        <v>9011</v>
      </c>
      <c r="C16" s="62" t="s">
        <v>138</v>
      </c>
      <c r="D16" s="61" t="s">
        <v>101</v>
      </c>
      <c r="E16" s="63" t="s">
        <v>123</v>
      </c>
      <c r="F16" s="62" t="s">
        <v>138</v>
      </c>
      <c r="G16" s="61"/>
      <c r="H16" s="61"/>
      <c r="I16" s="64">
        <v>39462</v>
      </c>
    </row>
    <row r="17" spans="2:9" ht="41.4" x14ac:dyDescent="0.3">
      <c r="B17" s="69">
        <v>9012</v>
      </c>
      <c r="C17" s="62" t="s">
        <v>139</v>
      </c>
      <c r="D17" s="61" t="s">
        <v>101</v>
      </c>
      <c r="E17" s="63" t="s">
        <v>123</v>
      </c>
      <c r="F17" s="62" t="s">
        <v>139</v>
      </c>
      <c r="G17" s="61"/>
      <c r="H17" s="61"/>
      <c r="I17" s="64">
        <v>39462</v>
      </c>
    </row>
    <row r="18" spans="2:9" ht="41.4" x14ac:dyDescent="0.3">
      <c r="B18" s="69">
        <v>9013</v>
      </c>
      <c r="C18" s="62" t="s">
        <v>140</v>
      </c>
      <c r="D18" s="61" t="s">
        <v>101</v>
      </c>
      <c r="E18" s="63" t="s">
        <v>123</v>
      </c>
      <c r="F18" s="62" t="s">
        <v>140</v>
      </c>
      <c r="G18" s="61"/>
      <c r="H18" s="61"/>
      <c r="I18" s="64">
        <v>39462</v>
      </c>
    </row>
    <row r="19" spans="2:9" ht="27.6" x14ac:dyDescent="0.3">
      <c r="B19" s="69">
        <v>9014</v>
      </c>
      <c r="C19" s="62" t="s">
        <v>141</v>
      </c>
      <c r="D19" s="61" t="s">
        <v>101</v>
      </c>
      <c r="E19" s="63" t="s">
        <v>123</v>
      </c>
      <c r="F19" s="62" t="s">
        <v>141</v>
      </c>
      <c r="G19" s="61"/>
      <c r="H19" s="61"/>
      <c r="I19" s="64">
        <v>39462</v>
      </c>
    </row>
    <row r="20" spans="2:9" ht="27.6" x14ac:dyDescent="0.3">
      <c r="B20" s="69">
        <v>9015</v>
      </c>
      <c r="C20" s="62" t="s">
        <v>142</v>
      </c>
      <c r="D20" s="61" t="s">
        <v>101</v>
      </c>
      <c r="E20" s="63" t="s">
        <v>123</v>
      </c>
      <c r="F20" s="62" t="s">
        <v>142</v>
      </c>
      <c r="G20" s="61"/>
      <c r="H20" s="61"/>
      <c r="I20" s="64">
        <v>39462</v>
      </c>
    </row>
    <row r="21" spans="2:9" ht="55.2" x14ac:dyDescent="0.3">
      <c r="B21" s="69">
        <v>9016</v>
      </c>
      <c r="C21" s="62" t="s">
        <v>143</v>
      </c>
      <c r="D21" s="61" t="s">
        <v>101</v>
      </c>
      <c r="E21" s="63" t="s">
        <v>123</v>
      </c>
      <c r="F21" s="62" t="s">
        <v>143</v>
      </c>
      <c r="G21" s="61"/>
      <c r="H21" s="61"/>
      <c r="I21" s="64">
        <v>39462</v>
      </c>
    </row>
    <row r="22" spans="2:9" ht="55.2" x14ac:dyDescent="0.3">
      <c r="B22" s="69">
        <v>9017</v>
      </c>
      <c r="C22" s="62" t="s">
        <v>144</v>
      </c>
      <c r="D22" s="61" t="s">
        <v>101</v>
      </c>
      <c r="E22" s="63" t="s">
        <v>123</v>
      </c>
      <c r="F22" s="62" t="s">
        <v>144</v>
      </c>
      <c r="G22" s="61"/>
      <c r="H22" s="61"/>
      <c r="I22" s="64">
        <v>39462</v>
      </c>
    </row>
    <row r="23" spans="2:9" ht="27.6" x14ac:dyDescent="0.3">
      <c r="B23" s="69">
        <v>9018</v>
      </c>
      <c r="C23" s="62" t="s">
        <v>145</v>
      </c>
      <c r="D23" s="61" t="s">
        <v>101</v>
      </c>
      <c r="E23" s="63" t="s">
        <v>123</v>
      </c>
      <c r="F23" s="62" t="s">
        <v>145</v>
      </c>
      <c r="G23" s="61"/>
      <c r="H23" s="61"/>
      <c r="I23" s="64">
        <v>39462</v>
      </c>
    </row>
    <row r="24" spans="2:9" x14ac:dyDescent="0.3">
      <c r="B24" s="69">
        <v>9019</v>
      </c>
      <c r="C24" s="62" t="s">
        <v>146</v>
      </c>
      <c r="D24" s="61" t="s">
        <v>101</v>
      </c>
      <c r="E24" s="63" t="s">
        <v>123</v>
      </c>
      <c r="F24" s="62" t="s">
        <v>146</v>
      </c>
      <c r="G24" s="61"/>
      <c r="H24" s="61"/>
      <c r="I24" s="64">
        <v>39462</v>
      </c>
    </row>
    <row r="25" spans="2:9" ht="27.6" x14ac:dyDescent="0.3">
      <c r="B25" s="69">
        <v>9020</v>
      </c>
      <c r="C25" s="62" t="s">
        <v>147</v>
      </c>
      <c r="D25" s="61" t="s">
        <v>101</v>
      </c>
      <c r="E25" s="63" t="s">
        <v>123</v>
      </c>
      <c r="F25" s="62" t="s">
        <v>147</v>
      </c>
      <c r="G25" s="61"/>
      <c r="H25" s="61"/>
      <c r="I25" s="64">
        <v>39462</v>
      </c>
    </row>
    <row r="26" spans="2:9" x14ac:dyDescent="0.3">
      <c r="B26" s="69">
        <v>9021</v>
      </c>
      <c r="C26" s="62" t="s">
        <v>148</v>
      </c>
      <c r="D26" s="61" t="s">
        <v>101</v>
      </c>
      <c r="E26" s="63" t="s">
        <v>123</v>
      </c>
      <c r="F26" s="62" t="s">
        <v>148</v>
      </c>
      <c r="G26" s="61"/>
      <c r="H26" s="61"/>
      <c r="I26" s="64">
        <v>39462</v>
      </c>
    </row>
    <row r="27" spans="2:9" ht="27.6" x14ac:dyDescent="0.3">
      <c r="B27" s="69">
        <v>9025</v>
      </c>
      <c r="C27" s="62" t="s">
        <v>149</v>
      </c>
      <c r="D27" s="61" t="s">
        <v>122</v>
      </c>
      <c r="E27" s="63" t="s">
        <v>123</v>
      </c>
      <c r="F27" s="62" t="s">
        <v>149</v>
      </c>
      <c r="G27" s="61"/>
      <c r="H27" s="61"/>
      <c r="I27" s="64">
        <v>39462</v>
      </c>
    </row>
    <row r="28" spans="2:9" ht="27.6" x14ac:dyDescent="0.3">
      <c r="B28" s="69">
        <v>9026</v>
      </c>
      <c r="C28" s="62" t="s">
        <v>149</v>
      </c>
      <c r="D28" s="61" t="s">
        <v>122</v>
      </c>
      <c r="E28" s="63" t="s">
        <v>123</v>
      </c>
      <c r="F28" s="62" t="s">
        <v>149</v>
      </c>
      <c r="G28" s="61"/>
      <c r="H28" s="61"/>
      <c r="I28" s="64">
        <v>39462</v>
      </c>
    </row>
    <row r="29" spans="2:9" ht="110.4" x14ac:dyDescent="0.3">
      <c r="B29" s="69">
        <v>5900</v>
      </c>
      <c r="C29" s="62" t="s">
        <v>150</v>
      </c>
      <c r="D29" s="61" t="s">
        <v>122</v>
      </c>
      <c r="E29" s="63" t="s">
        <v>123</v>
      </c>
      <c r="F29" s="62" t="s">
        <v>151</v>
      </c>
      <c r="G29" s="61"/>
      <c r="H29" s="61"/>
      <c r="I29" s="64">
        <v>39462</v>
      </c>
    </row>
    <row r="30" spans="2:9" ht="41.4" x14ac:dyDescent="0.3">
      <c r="B30" s="69">
        <v>5901</v>
      </c>
      <c r="C30" s="62" t="s">
        <v>152</v>
      </c>
      <c r="D30" s="61" t="s">
        <v>122</v>
      </c>
      <c r="E30" s="63" t="s">
        <v>123</v>
      </c>
      <c r="F30" s="62" t="s">
        <v>153</v>
      </c>
      <c r="G30" s="61"/>
      <c r="H30" s="61"/>
      <c r="I30" s="64">
        <v>39462</v>
      </c>
    </row>
    <row r="31" spans="2:9" ht="69" x14ac:dyDescent="0.3">
      <c r="B31" s="69">
        <v>5902</v>
      </c>
      <c r="C31" s="62" t="s">
        <v>154</v>
      </c>
      <c r="D31" s="61" t="s">
        <v>122</v>
      </c>
      <c r="E31" s="63" t="s">
        <v>123</v>
      </c>
      <c r="F31" s="62" t="s">
        <v>155</v>
      </c>
      <c r="G31" s="61"/>
      <c r="H31" s="61"/>
      <c r="I31" s="64">
        <v>39462</v>
      </c>
    </row>
    <row r="32" spans="2:9" ht="55.2" x14ac:dyDescent="0.3">
      <c r="B32" s="69">
        <v>5903</v>
      </c>
      <c r="C32" s="62" t="s">
        <v>156</v>
      </c>
      <c r="D32" s="61" t="s">
        <v>122</v>
      </c>
      <c r="E32" s="63" t="s">
        <v>123</v>
      </c>
      <c r="F32" s="62" t="s">
        <v>157</v>
      </c>
      <c r="G32" s="61"/>
      <c r="H32" s="61"/>
      <c r="I32" s="64">
        <v>39462</v>
      </c>
    </row>
    <row r="33" spans="2:9" ht="41.4" x14ac:dyDescent="0.3">
      <c r="B33" s="69">
        <v>5904</v>
      </c>
      <c r="C33" s="62" t="s">
        <v>158</v>
      </c>
      <c r="D33" s="61" t="s">
        <v>122</v>
      </c>
      <c r="E33" s="63" t="s">
        <v>123</v>
      </c>
      <c r="F33" s="62" t="s">
        <v>159</v>
      </c>
      <c r="G33" s="61"/>
      <c r="H33" s="61"/>
      <c r="I33" s="64">
        <v>39462</v>
      </c>
    </row>
    <row r="34" spans="2:9" ht="55.2" x14ac:dyDescent="0.3">
      <c r="B34" s="69">
        <v>5905</v>
      </c>
      <c r="C34" s="62" t="s">
        <v>160</v>
      </c>
      <c r="D34" s="61" t="s">
        <v>122</v>
      </c>
      <c r="E34" s="63" t="s">
        <v>123</v>
      </c>
      <c r="F34" s="62" t="s">
        <v>161</v>
      </c>
      <c r="G34" s="61"/>
      <c r="H34" s="61"/>
      <c r="I34" s="64">
        <v>39462</v>
      </c>
    </row>
    <row r="35" spans="2:9" x14ac:dyDescent="0.3">
      <c r="B35" s="72" t="s">
        <v>162</v>
      </c>
      <c r="C35" s="73"/>
      <c r="D35" s="73"/>
      <c r="E35" s="74"/>
      <c r="F35" s="73"/>
      <c r="G35" s="73"/>
      <c r="H35" s="73"/>
      <c r="I35" s="75"/>
    </row>
    <row r="36" spans="2:9" ht="41.4" x14ac:dyDescent="0.3">
      <c r="B36" s="69">
        <v>8490</v>
      </c>
      <c r="C36" s="62" t="s">
        <v>163</v>
      </c>
      <c r="D36" s="61" t="s">
        <v>164</v>
      </c>
      <c r="E36" s="63">
        <v>8.25</v>
      </c>
      <c r="F36" s="62" t="s">
        <v>165</v>
      </c>
      <c r="G36" s="61" t="s">
        <v>166</v>
      </c>
      <c r="H36" s="61" t="s">
        <v>167</v>
      </c>
      <c r="I36" s="64">
        <v>40436</v>
      </c>
    </row>
    <row r="37" spans="2:9" ht="41.4" x14ac:dyDescent="0.3">
      <c r="B37" s="69">
        <v>8491</v>
      </c>
      <c r="C37" s="62" t="s">
        <v>163</v>
      </c>
      <c r="D37" s="61" t="s">
        <v>164</v>
      </c>
      <c r="E37" s="63">
        <v>12.25</v>
      </c>
      <c r="F37" s="62" t="s">
        <v>165</v>
      </c>
      <c r="G37" s="61" t="s">
        <v>168</v>
      </c>
      <c r="H37" s="61" t="s">
        <v>169</v>
      </c>
      <c r="I37" s="64">
        <v>40436</v>
      </c>
    </row>
    <row r="38" spans="2:9" ht="41.4" x14ac:dyDescent="0.3">
      <c r="B38" s="69">
        <v>8492</v>
      </c>
      <c r="C38" s="62" t="s">
        <v>163</v>
      </c>
      <c r="D38" s="61" t="s">
        <v>164</v>
      </c>
      <c r="E38" s="63">
        <v>21</v>
      </c>
      <c r="F38" s="62" t="s">
        <v>165</v>
      </c>
      <c r="G38" s="61" t="s">
        <v>170</v>
      </c>
      <c r="H38" s="61" t="s">
        <v>171</v>
      </c>
      <c r="I38" s="64">
        <v>40436</v>
      </c>
    </row>
    <row r="39" spans="2:9" ht="41.4" x14ac:dyDescent="0.3">
      <c r="B39" s="69">
        <v>8493</v>
      </c>
      <c r="C39" s="62" t="s">
        <v>163</v>
      </c>
      <c r="D39" s="61" t="s">
        <v>164</v>
      </c>
      <c r="E39" s="63">
        <v>55</v>
      </c>
      <c r="F39" s="62" t="s">
        <v>172</v>
      </c>
      <c r="G39" s="61" t="s">
        <v>173</v>
      </c>
      <c r="H39" s="61" t="s">
        <v>174</v>
      </c>
      <c r="I39" s="64">
        <v>40436</v>
      </c>
    </row>
    <row r="40" spans="2:9" ht="41.4" x14ac:dyDescent="0.3">
      <c r="B40" s="69">
        <v>8494</v>
      </c>
      <c r="C40" s="62" t="s">
        <v>163</v>
      </c>
      <c r="D40" s="61" t="s">
        <v>164</v>
      </c>
      <c r="E40" s="63">
        <v>67</v>
      </c>
      <c r="F40" s="62" t="s">
        <v>172</v>
      </c>
      <c r="G40" s="61" t="s">
        <v>175</v>
      </c>
      <c r="H40" s="61" t="s">
        <v>176</v>
      </c>
      <c r="I40" s="64">
        <v>40436</v>
      </c>
    </row>
    <row r="41" spans="2:9" ht="69" x14ac:dyDescent="0.3">
      <c r="B41" s="69">
        <v>8486</v>
      </c>
      <c r="C41" s="62" t="s">
        <v>177</v>
      </c>
      <c r="D41" s="61" t="s">
        <v>164</v>
      </c>
      <c r="E41" s="63">
        <v>6.75</v>
      </c>
      <c r="F41" s="62" t="s">
        <v>178</v>
      </c>
      <c r="G41" s="61"/>
      <c r="H41" s="61" t="s">
        <v>179</v>
      </c>
      <c r="I41" s="64">
        <v>40436</v>
      </c>
    </row>
    <row r="42" spans="2:9" ht="69" x14ac:dyDescent="0.3">
      <c r="B42" s="69">
        <v>8487</v>
      </c>
      <c r="C42" s="62" t="s">
        <v>177</v>
      </c>
      <c r="D42" s="61" t="s">
        <v>164</v>
      </c>
      <c r="E42" s="63">
        <v>12.25</v>
      </c>
      <c r="F42" s="62" t="s">
        <v>178</v>
      </c>
      <c r="G42" s="61"/>
      <c r="H42" s="61" t="s">
        <v>180</v>
      </c>
      <c r="I42" s="64">
        <v>40436</v>
      </c>
    </row>
    <row r="43" spans="2:9" ht="69" x14ac:dyDescent="0.3">
      <c r="B43" s="69">
        <v>8488</v>
      </c>
      <c r="C43" s="62" t="s">
        <v>177</v>
      </c>
      <c r="D43" s="61" t="s">
        <v>164</v>
      </c>
      <c r="E43" s="63">
        <v>23.5</v>
      </c>
      <c r="F43" s="62" t="s">
        <v>178</v>
      </c>
      <c r="G43" s="61"/>
      <c r="H43" s="61" t="s">
        <v>181</v>
      </c>
      <c r="I43" s="64">
        <v>40436</v>
      </c>
    </row>
    <row r="44" spans="2:9" ht="69" x14ac:dyDescent="0.3">
      <c r="B44" s="69">
        <v>8489</v>
      </c>
      <c r="C44" s="62" t="s">
        <v>177</v>
      </c>
      <c r="D44" s="61" t="s">
        <v>164</v>
      </c>
      <c r="E44" s="70">
        <v>34</v>
      </c>
      <c r="F44" s="62" t="s">
        <v>178</v>
      </c>
      <c r="G44" s="61"/>
      <c r="H44" s="61" t="s">
        <v>182</v>
      </c>
      <c r="I44" s="64">
        <v>40436</v>
      </c>
    </row>
    <row r="45" spans="2:9" ht="27.6" x14ac:dyDescent="0.3">
      <c r="B45" s="69">
        <v>8010</v>
      </c>
      <c r="C45" s="62" t="s">
        <v>183</v>
      </c>
      <c r="D45" s="61" t="s">
        <v>164</v>
      </c>
      <c r="E45" s="70">
        <v>1.5</v>
      </c>
      <c r="F45" s="62" t="s">
        <v>184</v>
      </c>
      <c r="G45" s="61" t="s">
        <v>185</v>
      </c>
      <c r="H45" s="61" t="s">
        <v>186</v>
      </c>
      <c r="I45" s="64">
        <v>40436</v>
      </c>
    </row>
    <row r="46" spans="2:9" ht="27.6" x14ac:dyDescent="0.3">
      <c r="B46" s="69">
        <v>8011</v>
      </c>
      <c r="C46" s="62" t="s">
        <v>183</v>
      </c>
      <c r="D46" s="61" t="s">
        <v>164</v>
      </c>
      <c r="E46" s="70">
        <v>7</v>
      </c>
      <c r="F46" s="62" t="s">
        <v>184</v>
      </c>
      <c r="G46" s="61" t="s">
        <v>168</v>
      </c>
      <c r="H46" s="61" t="s">
        <v>187</v>
      </c>
      <c r="I46" s="64">
        <v>40436</v>
      </c>
    </row>
    <row r="47" spans="2:9" ht="27.6" x14ac:dyDescent="0.3">
      <c r="B47" s="69">
        <v>8012</v>
      </c>
      <c r="C47" s="62" t="s">
        <v>183</v>
      </c>
      <c r="D47" s="61" t="s">
        <v>164</v>
      </c>
      <c r="E47" s="70">
        <v>9.25</v>
      </c>
      <c r="F47" s="62" t="s">
        <v>184</v>
      </c>
      <c r="G47" s="61" t="s">
        <v>170</v>
      </c>
      <c r="H47" s="61" t="s">
        <v>188</v>
      </c>
      <c r="I47" s="64">
        <v>40436</v>
      </c>
    </row>
    <row r="48" spans="2:9" ht="27.6" x14ac:dyDescent="0.3">
      <c r="B48" s="69">
        <v>8013</v>
      </c>
      <c r="C48" s="62" t="s">
        <v>183</v>
      </c>
      <c r="D48" s="61" t="s">
        <v>164</v>
      </c>
      <c r="E48" s="70">
        <v>20</v>
      </c>
      <c r="F48" s="62" t="s">
        <v>184</v>
      </c>
      <c r="G48" s="61" t="s">
        <v>189</v>
      </c>
      <c r="H48" s="61" t="s">
        <v>190</v>
      </c>
      <c r="I48" s="64">
        <v>40436</v>
      </c>
    </row>
    <row r="49" spans="2:9" ht="27.6" x14ac:dyDescent="0.3">
      <c r="B49" s="69">
        <v>8014</v>
      </c>
      <c r="C49" s="62" t="s">
        <v>183</v>
      </c>
      <c r="D49" s="61" t="s">
        <v>164</v>
      </c>
      <c r="E49" s="70">
        <v>27.5</v>
      </c>
      <c r="F49" s="62" t="s">
        <v>184</v>
      </c>
      <c r="G49" s="61" t="s">
        <v>191</v>
      </c>
      <c r="H49" s="61" t="s">
        <v>192</v>
      </c>
      <c r="I49" s="64">
        <v>40436</v>
      </c>
    </row>
    <row r="50" spans="2:9" ht="27.6" x14ac:dyDescent="0.3">
      <c r="B50" s="69">
        <v>8015</v>
      </c>
      <c r="C50" s="62" t="s">
        <v>183</v>
      </c>
      <c r="D50" s="61" t="s">
        <v>164</v>
      </c>
      <c r="E50" s="63">
        <v>45.5</v>
      </c>
      <c r="F50" s="62" t="s">
        <v>184</v>
      </c>
      <c r="G50" s="61" t="s">
        <v>193</v>
      </c>
      <c r="H50" s="61" t="s">
        <v>194</v>
      </c>
      <c r="I50" s="64">
        <v>40436</v>
      </c>
    </row>
    <row r="51" spans="2:9" ht="27.6" x14ac:dyDescent="0.3">
      <c r="B51" s="69">
        <v>8016</v>
      </c>
      <c r="C51" s="62" t="s">
        <v>183</v>
      </c>
      <c r="D51" s="61" t="s">
        <v>164</v>
      </c>
      <c r="E51" s="63">
        <v>51</v>
      </c>
      <c r="F51" s="62" t="s">
        <v>184</v>
      </c>
      <c r="G51" s="61" t="s">
        <v>195</v>
      </c>
      <c r="H51" s="61" t="s">
        <v>196</v>
      </c>
      <c r="I51" s="64">
        <v>40436</v>
      </c>
    </row>
    <row r="52" spans="2:9" ht="27.6" x14ac:dyDescent="0.3">
      <c r="B52" s="69">
        <v>8017</v>
      </c>
      <c r="C52" s="62" t="s">
        <v>183</v>
      </c>
      <c r="D52" s="61" t="s">
        <v>164</v>
      </c>
      <c r="E52" s="63">
        <v>80</v>
      </c>
      <c r="F52" s="62" t="s">
        <v>184</v>
      </c>
      <c r="G52" s="61" t="s">
        <v>197</v>
      </c>
      <c r="H52" s="61" t="s">
        <v>198</v>
      </c>
      <c r="I52" s="64">
        <v>40436</v>
      </c>
    </row>
    <row r="53" spans="2:9" x14ac:dyDescent="0.3">
      <c r="B53" s="69">
        <v>8040</v>
      </c>
      <c r="C53" s="62" t="s">
        <v>199</v>
      </c>
      <c r="D53" s="61" t="s">
        <v>164</v>
      </c>
      <c r="E53" s="63">
        <v>25.5</v>
      </c>
      <c r="F53" s="62"/>
      <c r="G53" s="61" t="s">
        <v>200</v>
      </c>
      <c r="H53" s="61"/>
      <c r="I53" s="64">
        <v>40436</v>
      </c>
    </row>
    <row r="54" spans="2:9" x14ac:dyDescent="0.3">
      <c r="B54" s="69">
        <v>8041</v>
      </c>
      <c r="C54" s="62" t="s">
        <v>199</v>
      </c>
      <c r="D54" s="61" t="s">
        <v>164</v>
      </c>
      <c r="E54" s="63">
        <v>32.5</v>
      </c>
      <c r="F54" s="62"/>
      <c r="G54" s="61" t="s">
        <v>201</v>
      </c>
      <c r="H54" s="61"/>
      <c r="I54" s="64">
        <v>40436</v>
      </c>
    </row>
    <row r="55" spans="2:9" x14ac:dyDescent="0.3">
      <c r="B55" s="69">
        <v>8060</v>
      </c>
      <c r="C55" s="62" t="s">
        <v>202</v>
      </c>
      <c r="D55" s="61" t="s">
        <v>164</v>
      </c>
      <c r="E55" s="63">
        <v>1.3</v>
      </c>
      <c r="F55" s="62" t="s">
        <v>203</v>
      </c>
      <c r="G55" s="61" t="s">
        <v>204</v>
      </c>
      <c r="H55" s="61" t="s">
        <v>205</v>
      </c>
      <c r="I55" s="64">
        <v>40436</v>
      </c>
    </row>
    <row r="56" spans="2:9" x14ac:dyDescent="0.3">
      <c r="B56" s="69">
        <v>8061</v>
      </c>
      <c r="C56" s="62" t="s">
        <v>202</v>
      </c>
      <c r="D56" s="61" t="s">
        <v>164</v>
      </c>
      <c r="E56" s="63">
        <v>3.5</v>
      </c>
      <c r="F56" s="62" t="s">
        <v>203</v>
      </c>
      <c r="G56" s="61" t="s">
        <v>206</v>
      </c>
      <c r="H56" s="61" t="s">
        <v>207</v>
      </c>
      <c r="I56" s="64">
        <v>40436</v>
      </c>
    </row>
    <row r="57" spans="2:9" ht="82.8" x14ac:dyDescent="0.3">
      <c r="B57" s="69">
        <v>8062</v>
      </c>
      <c r="C57" s="62" t="s">
        <v>208</v>
      </c>
      <c r="D57" s="61" t="s">
        <v>164</v>
      </c>
      <c r="E57" s="63">
        <v>1.3</v>
      </c>
      <c r="F57" s="62" t="s">
        <v>209</v>
      </c>
      <c r="G57" s="61" t="s">
        <v>206</v>
      </c>
      <c r="H57" s="61" t="s">
        <v>210</v>
      </c>
      <c r="I57" s="64">
        <v>40436</v>
      </c>
    </row>
    <row r="58" spans="2:9" ht="82.8" x14ac:dyDescent="0.3">
      <c r="B58" s="69">
        <v>8063</v>
      </c>
      <c r="C58" s="62" t="s">
        <v>211</v>
      </c>
      <c r="D58" s="61" t="s">
        <v>164</v>
      </c>
      <c r="E58" s="63">
        <v>29</v>
      </c>
      <c r="F58" s="62" t="s">
        <v>212</v>
      </c>
      <c r="G58" s="61" t="s">
        <v>213</v>
      </c>
      <c r="H58" s="61" t="s">
        <v>214</v>
      </c>
      <c r="I58" s="64">
        <v>40436</v>
      </c>
    </row>
    <row r="59" spans="2:9" x14ac:dyDescent="0.3">
      <c r="B59" s="69">
        <v>8070</v>
      </c>
      <c r="C59" s="62" t="s">
        <v>215</v>
      </c>
      <c r="D59" s="61" t="s">
        <v>216</v>
      </c>
      <c r="E59" s="63">
        <v>0.5</v>
      </c>
      <c r="F59" s="62" t="s">
        <v>217</v>
      </c>
      <c r="G59" s="61" t="s">
        <v>175</v>
      </c>
      <c r="H59" s="61"/>
      <c r="I59" s="64">
        <v>40436</v>
      </c>
    </row>
    <row r="60" spans="2:9" x14ac:dyDescent="0.3">
      <c r="B60" s="69">
        <v>8071</v>
      </c>
      <c r="C60" s="62" t="s">
        <v>215</v>
      </c>
      <c r="D60" s="61" t="s">
        <v>164</v>
      </c>
      <c r="E60" s="63">
        <v>13</v>
      </c>
      <c r="F60" s="62" t="s">
        <v>218</v>
      </c>
      <c r="G60" s="61" t="s">
        <v>175</v>
      </c>
      <c r="H60" s="61"/>
      <c r="I60" s="64">
        <v>40436</v>
      </c>
    </row>
    <row r="61" spans="2:9" x14ac:dyDescent="0.3">
      <c r="B61" s="69">
        <v>8072</v>
      </c>
      <c r="C61" s="62" t="s">
        <v>219</v>
      </c>
      <c r="D61" s="61" t="s">
        <v>216</v>
      </c>
      <c r="E61" s="63">
        <v>0.6</v>
      </c>
      <c r="F61" s="62" t="s">
        <v>220</v>
      </c>
      <c r="G61" s="61" t="s">
        <v>221</v>
      </c>
      <c r="H61" s="61"/>
      <c r="I61" s="64">
        <v>40436</v>
      </c>
    </row>
    <row r="62" spans="2:9" ht="27.6" x14ac:dyDescent="0.3">
      <c r="B62" s="69">
        <v>8073</v>
      </c>
      <c r="C62" s="62" t="s">
        <v>219</v>
      </c>
      <c r="D62" s="61" t="s">
        <v>164</v>
      </c>
      <c r="E62" s="63">
        <v>16.25</v>
      </c>
      <c r="F62" s="62" t="s">
        <v>222</v>
      </c>
      <c r="G62" s="61" t="s">
        <v>221</v>
      </c>
      <c r="H62" s="61"/>
      <c r="I62" s="64">
        <v>40436</v>
      </c>
    </row>
    <row r="63" spans="2:9" ht="27.6" x14ac:dyDescent="0.3">
      <c r="B63" s="69">
        <v>8110</v>
      </c>
      <c r="C63" s="62" t="s">
        <v>223</v>
      </c>
      <c r="D63" s="61" t="s">
        <v>164</v>
      </c>
      <c r="E63" s="63">
        <v>34</v>
      </c>
      <c r="F63" s="62" t="s">
        <v>224</v>
      </c>
      <c r="G63" s="61"/>
      <c r="H63" s="61" t="s">
        <v>225</v>
      </c>
      <c r="I63" s="64">
        <v>40436</v>
      </c>
    </row>
    <row r="64" spans="2:9" x14ac:dyDescent="0.3">
      <c r="B64" s="69">
        <v>8111</v>
      </c>
      <c r="C64" s="62" t="s">
        <v>223</v>
      </c>
      <c r="D64" s="61" t="s">
        <v>164</v>
      </c>
      <c r="E64" s="63">
        <v>49</v>
      </c>
      <c r="F64" s="62" t="s">
        <v>224</v>
      </c>
      <c r="G64" s="61"/>
      <c r="H64" s="61" t="s">
        <v>226</v>
      </c>
      <c r="I64" s="64">
        <v>40436</v>
      </c>
    </row>
    <row r="65" spans="2:9" ht="27.6" x14ac:dyDescent="0.3">
      <c r="B65" s="69">
        <v>8112</v>
      </c>
      <c r="C65" s="62" t="s">
        <v>223</v>
      </c>
      <c r="D65" s="61" t="s">
        <v>164</v>
      </c>
      <c r="E65" s="63">
        <v>60</v>
      </c>
      <c r="F65" s="62" t="s">
        <v>224</v>
      </c>
      <c r="G65" s="61"/>
      <c r="H65" s="61" t="s">
        <v>227</v>
      </c>
      <c r="I65" s="64">
        <v>40436</v>
      </c>
    </row>
    <row r="66" spans="2:9" ht="27.6" x14ac:dyDescent="0.3">
      <c r="B66" s="69">
        <v>8113</v>
      </c>
      <c r="C66" s="62" t="s">
        <v>223</v>
      </c>
      <c r="D66" s="61" t="s">
        <v>164</v>
      </c>
      <c r="E66" s="63">
        <v>75</v>
      </c>
      <c r="F66" s="62" t="s">
        <v>224</v>
      </c>
      <c r="G66" s="61"/>
      <c r="H66" s="61" t="s">
        <v>228</v>
      </c>
      <c r="I66" s="64">
        <v>40436</v>
      </c>
    </row>
    <row r="67" spans="2:9" x14ac:dyDescent="0.3">
      <c r="B67" s="69">
        <v>8050</v>
      </c>
      <c r="C67" s="62" t="s">
        <v>229</v>
      </c>
      <c r="D67" s="61" t="s">
        <v>164</v>
      </c>
      <c r="E67" s="70">
        <v>3.15</v>
      </c>
      <c r="F67" s="62" t="s">
        <v>230</v>
      </c>
      <c r="G67" s="61" t="s">
        <v>231</v>
      </c>
      <c r="H67" s="61"/>
      <c r="I67" s="64">
        <v>40436</v>
      </c>
    </row>
    <row r="68" spans="2:9" x14ac:dyDescent="0.3">
      <c r="B68" s="69">
        <v>8051</v>
      </c>
      <c r="C68" s="62" t="s">
        <v>232</v>
      </c>
      <c r="D68" s="61" t="s">
        <v>164</v>
      </c>
      <c r="E68" s="70">
        <v>8.5</v>
      </c>
      <c r="F68" s="62" t="s">
        <v>230</v>
      </c>
      <c r="G68" s="61" t="s">
        <v>233</v>
      </c>
      <c r="H68" s="61"/>
      <c r="I68" s="64">
        <v>40436</v>
      </c>
    </row>
    <row r="69" spans="2:9" x14ac:dyDescent="0.3">
      <c r="B69" s="69">
        <v>8133</v>
      </c>
      <c r="C69" s="62" t="s">
        <v>234</v>
      </c>
      <c r="D69" s="61" t="s">
        <v>164</v>
      </c>
      <c r="E69" s="63">
        <v>150</v>
      </c>
      <c r="F69" s="62" t="s">
        <v>235</v>
      </c>
      <c r="G69" s="61" t="s">
        <v>236</v>
      </c>
      <c r="H69" s="61" t="s">
        <v>237</v>
      </c>
      <c r="I69" s="64">
        <v>40436</v>
      </c>
    </row>
    <row r="70" spans="2:9" x14ac:dyDescent="0.3">
      <c r="B70" s="69">
        <v>8134</v>
      </c>
      <c r="C70" s="62" t="s">
        <v>234</v>
      </c>
      <c r="D70" s="61" t="s">
        <v>164</v>
      </c>
      <c r="E70" s="63">
        <v>200</v>
      </c>
      <c r="F70" s="62" t="s">
        <v>235</v>
      </c>
      <c r="G70" s="61" t="s">
        <v>238</v>
      </c>
      <c r="H70" s="61" t="s">
        <v>239</v>
      </c>
      <c r="I70" s="64">
        <v>40436</v>
      </c>
    </row>
    <row r="71" spans="2:9" ht="27.6" x14ac:dyDescent="0.3">
      <c r="B71" s="69">
        <v>8135</v>
      </c>
      <c r="C71" s="62" t="s">
        <v>234</v>
      </c>
      <c r="D71" s="61" t="s">
        <v>164</v>
      </c>
      <c r="E71" s="63">
        <v>250</v>
      </c>
      <c r="F71" s="62" t="s">
        <v>235</v>
      </c>
      <c r="G71" s="61" t="s">
        <v>240</v>
      </c>
      <c r="H71" s="61" t="s">
        <v>241</v>
      </c>
      <c r="I71" s="64">
        <v>40436</v>
      </c>
    </row>
    <row r="72" spans="2:9" x14ac:dyDescent="0.3">
      <c r="B72" s="69">
        <v>8136</v>
      </c>
      <c r="C72" s="62" t="s">
        <v>234</v>
      </c>
      <c r="D72" s="61" t="s">
        <v>164</v>
      </c>
      <c r="E72" s="63">
        <v>300</v>
      </c>
      <c r="F72" s="62" t="s">
        <v>235</v>
      </c>
      <c r="G72" s="61" t="s">
        <v>242</v>
      </c>
      <c r="H72" s="61" t="s">
        <v>243</v>
      </c>
      <c r="I72" s="64">
        <v>40436</v>
      </c>
    </row>
    <row r="73" spans="2:9" x14ac:dyDescent="0.3">
      <c r="B73" s="69">
        <v>8130</v>
      </c>
      <c r="C73" s="62" t="s">
        <v>244</v>
      </c>
      <c r="D73" s="61" t="s">
        <v>164</v>
      </c>
      <c r="E73" s="63">
        <v>0.85</v>
      </c>
      <c r="F73" s="62" t="s">
        <v>245</v>
      </c>
      <c r="G73" s="61"/>
      <c r="H73" s="61"/>
      <c r="I73" s="64">
        <v>40436</v>
      </c>
    </row>
    <row r="74" spans="2:9" x14ac:dyDescent="0.3">
      <c r="B74" s="69">
        <v>8131</v>
      </c>
      <c r="C74" s="62" t="s">
        <v>246</v>
      </c>
      <c r="D74" s="61" t="s">
        <v>164</v>
      </c>
      <c r="E74" s="63">
        <v>14</v>
      </c>
      <c r="F74" s="62" t="s">
        <v>247</v>
      </c>
      <c r="G74" s="61" t="s">
        <v>170</v>
      </c>
      <c r="H74" s="61" t="s">
        <v>248</v>
      </c>
      <c r="I74" s="64">
        <v>40436</v>
      </c>
    </row>
    <row r="75" spans="2:9" ht="27.6" x14ac:dyDescent="0.3">
      <c r="B75" s="69">
        <v>8132</v>
      </c>
      <c r="C75" s="62" t="s">
        <v>249</v>
      </c>
      <c r="D75" s="61" t="s">
        <v>164</v>
      </c>
      <c r="E75" s="63">
        <v>26</v>
      </c>
      <c r="F75" s="62" t="s">
        <v>250</v>
      </c>
      <c r="G75" s="61" t="s">
        <v>213</v>
      </c>
      <c r="H75" s="61" t="s">
        <v>251</v>
      </c>
      <c r="I75" s="64">
        <v>40436</v>
      </c>
    </row>
    <row r="76" spans="2:9" x14ac:dyDescent="0.3">
      <c r="B76" s="69">
        <v>8120</v>
      </c>
      <c r="C76" s="62" t="s">
        <v>252</v>
      </c>
      <c r="D76" s="61" t="s">
        <v>164</v>
      </c>
      <c r="E76" s="63">
        <v>250</v>
      </c>
      <c r="F76" s="62" t="s">
        <v>253</v>
      </c>
      <c r="G76" s="61" t="s">
        <v>242</v>
      </c>
      <c r="H76" s="61" t="s">
        <v>254</v>
      </c>
      <c r="I76" s="64">
        <v>40436</v>
      </c>
    </row>
    <row r="77" spans="2:9" x14ac:dyDescent="0.3">
      <c r="B77" s="69">
        <v>8121</v>
      </c>
      <c r="C77" s="62" t="s">
        <v>252</v>
      </c>
      <c r="D77" s="61" t="s">
        <v>164</v>
      </c>
      <c r="E77" s="63">
        <v>300</v>
      </c>
      <c r="F77" s="62" t="s">
        <v>253</v>
      </c>
      <c r="G77" s="61" t="s">
        <v>255</v>
      </c>
      <c r="H77" s="61" t="s">
        <v>256</v>
      </c>
      <c r="I77" s="64">
        <v>40436</v>
      </c>
    </row>
    <row r="78" spans="2:9" ht="27.6" x14ac:dyDescent="0.3">
      <c r="B78" s="69">
        <v>8122</v>
      </c>
      <c r="C78" s="62" t="s">
        <v>252</v>
      </c>
      <c r="D78" s="61" t="s">
        <v>164</v>
      </c>
      <c r="E78" s="63">
        <v>450</v>
      </c>
      <c r="F78" s="62" t="s">
        <v>253</v>
      </c>
      <c r="G78" s="61" t="s">
        <v>257</v>
      </c>
      <c r="H78" s="61" t="s">
        <v>258</v>
      </c>
      <c r="I78" s="64">
        <v>40436</v>
      </c>
    </row>
    <row r="79" spans="2:9" ht="27.6" x14ac:dyDescent="0.3">
      <c r="B79" s="69">
        <v>8123</v>
      </c>
      <c r="C79" s="62" t="s">
        <v>252</v>
      </c>
      <c r="D79" s="61" t="s">
        <v>164</v>
      </c>
      <c r="E79" s="63">
        <v>830</v>
      </c>
      <c r="F79" s="62" t="s">
        <v>253</v>
      </c>
      <c r="G79" s="61" t="s">
        <v>259</v>
      </c>
      <c r="H79" s="61" t="s">
        <v>260</v>
      </c>
      <c r="I79" s="64">
        <v>40436</v>
      </c>
    </row>
    <row r="80" spans="2:9" x14ac:dyDescent="0.3">
      <c r="B80" s="69">
        <v>8140</v>
      </c>
      <c r="C80" s="62" t="s">
        <v>261</v>
      </c>
      <c r="D80" s="61" t="s">
        <v>164</v>
      </c>
      <c r="E80" s="63">
        <v>33.5</v>
      </c>
      <c r="F80" s="62" t="s">
        <v>262</v>
      </c>
      <c r="G80" s="61" t="s">
        <v>213</v>
      </c>
      <c r="H80" s="61" t="s">
        <v>263</v>
      </c>
      <c r="I80" s="64">
        <v>40436</v>
      </c>
    </row>
    <row r="81" spans="2:9" x14ac:dyDescent="0.3">
      <c r="B81" s="69">
        <v>8141</v>
      </c>
      <c r="C81" s="62" t="s">
        <v>261</v>
      </c>
      <c r="D81" s="61" t="s">
        <v>164</v>
      </c>
      <c r="E81" s="63">
        <v>53</v>
      </c>
      <c r="F81" s="62" t="s">
        <v>262</v>
      </c>
      <c r="G81" s="61" t="s">
        <v>264</v>
      </c>
      <c r="H81" s="61" t="s">
        <v>265</v>
      </c>
      <c r="I81" s="64">
        <v>40436</v>
      </c>
    </row>
    <row r="82" spans="2:9" x14ac:dyDescent="0.3">
      <c r="B82" s="69">
        <v>8142</v>
      </c>
      <c r="C82" s="62" t="s">
        <v>261</v>
      </c>
      <c r="D82" s="61" t="s">
        <v>164</v>
      </c>
      <c r="E82" s="63">
        <v>65</v>
      </c>
      <c r="F82" s="62" t="s">
        <v>262</v>
      </c>
      <c r="G82" s="61" t="s">
        <v>221</v>
      </c>
      <c r="H82" s="61" t="s">
        <v>266</v>
      </c>
      <c r="I82" s="64">
        <v>40436</v>
      </c>
    </row>
    <row r="83" spans="2:9" x14ac:dyDescent="0.3">
      <c r="B83" s="69">
        <v>8143</v>
      </c>
      <c r="C83" s="62" t="s">
        <v>261</v>
      </c>
      <c r="D83" s="61" t="s">
        <v>164</v>
      </c>
      <c r="E83" s="63">
        <v>150</v>
      </c>
      <c r="F83" s="62" t="s">
        <v>262</v>
      </c>
      <c r="G83" s="61" t="s">
        <v>267</v>
      </c>
      <c r="H83" s="61" t="s">
        <v>179</v>
      </c>
      <c r="I83" s="64">
        <v>40436</v>
      </c>
    </row>
    <row r="84" spans="2:9" x14ac:dyDescent="0.3">
      <c r="B84" s="69">
        <v>8144</v>
      </c>
      <c r="C84" s="62" t="s">
        <v>261</v>
      </c>
      <c r="D84" s="61" t="s">
        <v>164</v>
      </c>
      <c r="E84" s="63">
        <v>225</v>
      </c>
      <c r="F84" s="62" t="s">
        <v>262</v>
      </c>
      <c r="G84" s="61" t="s">
        <v>268</v>
      </c>
      <c r="H84" s="61" t="s">
        <v>269</v>
      </c>
      <c r="I84" s="64">
        <v>40436</v>
      </c>
    </row>
    <row r="85" spans="2:9" x14ac:dyDescent="0.3">
      <c r="B85" s="69">
        <v>8419</v>
      </c>
      <c r="C85" s="62" t="s">
        <v>270</v>
      </c>
      <c r="D85" s="61" t="s">
        <v>164</v>
      </c>
      <c r="E85" s="63">
        <v>0.65</v>
      </c>
      <c r="F85" s="62" t="s">
        <v>271</v>
      </c>
      <c r="G85" s="61"/>
      <c r="H85" s="61" t="s">
        <v>272</v>
      </c>
      <c r="I85" s="64">
        <v>40436</v>
      </c>
    </row>
    <row r="86" spans="2:9" x14ac:dyDescent="0.3">
      <c r="B86" s="69">
        <v>8420</v>
      </c>
      <c r="C86" s="62" t="s">
        <v>273</v>
      </c>
      <c r="D86" s="61" t="s">
        <v>164</v>
      </c>
      <c r="E86" s="63">
        <v>31.25</v>
      </c>
      <c r="F86" s="62"/>
      <c r="G86" s="61" t="s">
        <v>274</v>
      </c>
      <c r="H86" s="61"/>
      <c r="I86" s="64">
        <v>40436</v>
      </c>
    </row>
    <row r="87" spans="2:9" x14ac:dyDescent="0.3">
      <c r="B87" s="69">
        <v>8150</v>
      </c>
      <c r="C87" s="62" t="s">
        <v>275</v>
      </c>
      <c r="D87" s="61" t="s">
        <v>164</v>
      </c>
      <c r="E87" s="63">
        <v>12.3</v>
      </c>
      <c r="F87" s="62" t="s">
        <v>276</v>
      </c>
      <c r="G87" s="61" t="s">
        <v>277</v>
      </c>
      <c r="H87" s="61" t="s">
        <v>278</v>
      </c>
      <c r="I87" s="64">
        <v>40436</v>
      </c>
    </row>
    <row r="88" spans="2:9" x14ac:dyDescent="0.3">
      <c r="B88" s="69">
        <v>8151</v>
      </c>
      <c r="C88" s="62" t="s">
        <v>275</v>
      </c>
      <c r="D88" s="61" t="s">
        <v>164</v>
      </c>
      <c r="E88" s="63">
        <v>19.75</v>
      </c>
      <c r="F88" s="62" t="s">
        <v>276</v>
      </c>
      <c r="G88" s="61" t="s">
        <v>213</v>
      </c>
      <c r="H88" s="61" t="s">
        <v>279</v>
      </c>
      <c r="I88" s="64">
        <v>40436</v>
      </c>
    </row>
    <row r="89" spans="2:9" ht="41.4" x14ac:dyDescent="0.3">
      <c r="B89" s="69">
        <v>8153</v>
      </c>
      <c r="C89" s="62" t="s">
        <v>280</v>
      </c>
      <c r="D89" s="61" t="s">
        <v>164</v>
      </c>
      <c r="E89" s="63">
        <v>6</v>
      </c>
      <c r="F89" s="62" t="s">
        <v>281</v>
      </c>
      <c r="G89" s="61" t="s">
        <v>282</v>
      </c>
      <c r="H89" s="61" t="s">
        <v>278</v>
      </c>
      <c r="I89" s="64">
        <v>40436</v>
      </c>
    </row>
    <row r="90" spans="2:9" ht="41.4" x14ac:dyDescent="0.3">
      <c r="B90" s="69">
        <v>8154</v>
      </c>
      <c r="C90" s="62" t="s">
        <v>283</v>
      </c>
      <c r="D90" s="61" t="s">
        <v>164</v>
      </c>
      <c r="E90" s="63">
        <v>10.25</v>
      </c>
      <c r="F90" s="62" t="s">
        <v>281</v>
      </c>
      <c r="G90" s="61" t="s">
        <v>284</v>
      </c>
      <c r="H90" s="61" t="s">
        <v>285</v>
      </c>
      <c r="I90" s="64">
        <v>40436</v>
      </c>
    </row>
    <row r="91" spans="2:9" ht="55.2" x14ac:dyDescent="0.3">
      <c r="B91" s="69">
        <v>8270</v>
      </c>
      <c r="C91" s="62" t="s">
        <v>286</v>
      </c>
      <c r="D91" s="61" t="s">
        <v>164</v>
      </c>
      <c r="E91" s="63">
        <v>3.6</v>
      </c>
      <c r="F91" s="62" t="s">
        <v>287</v>
      </c>
      <c r="G91" s="61"/>
      <c r="H91" s="61" t="s">
        <v>288</v>
      </c>
      <c r="I91" s="64">
        <v>40436</v>
      </c>
    </row>
    <row r="92" spans="2:9" ht="55.2" x14ac:dyDescent="0.3">
      <c r="B92" s="69">
        <v>8271</v>
      </c>
      <c r="C92" s="62" t="s">
        <v>286</v>
      </c>
      <c r="D92" s="61" t="s">
        <v>164</v>
      </c>
      <c r="E92" s="63">
        <v>6.75</v>
      </c>
      <c r="F92" s="62" t="s">
        <v>287</v>
      </c>
      <c r="G92" s="61"/>
      <c r="H92" s="61" t="s">
        <v>289</v>
      </c>
      <c r="I92" s="64">
        <v>40436</v>
      </c>
    </row>
    <row r="93" spans="2:9" ht="55.2" x14ac:dyDescent="0.3">
      <c r="B93" s="69">
        <v>8272</v>
      </c>
      <c r="C93" s="62" t="s">
        <v>286</v>
      </c>
      <c r="D93" s="61" t="s">
        <v>164</v>
      </c>
      <c r="E93" s="63">
        <v>11.25</v>
      </c>
      <c r="F93" s="62" t="s">
        <v>287</v>
      </c>
      <c r="G93" s="61"/>
      <c r="H93" s="61" t="s">
        <v>290</v>
      </c>
      <c r="I93" s="64">
        <v>40436</v>
      </c>
    </row>
    <row r="94" spans="2:9" ht="55.2" x14ac:dyDescent="0.3">
      <c r="B94" s="69">
        <v>8273</v>
      </c>
      <c r="C94" s="62" t="s">
        <v>286</v>
      </c>
      <c r="D94" s="61" t="s">
        <v>164</v>
      </c>
      <c r="E94" s="63">
        <v>14.5</v>
      </c>
      <c r="F94" s="62" t="s">
        <v>287</v>
      </c>
      <c r="G94" s="61"/>
      <c r="H94" s="61" t="s">
        <v>291</v>
      </c>
      <c r="I94" s="64">
        <v>40436</v>
      </c>
    </row>
    <row r="95" spans="2:9" ht="41.4" x14ac:dyDescent="0.3">
      <c r="B95" s="69">
        <v>8275</v>
      </c>
      <c r="C95" s="62" t="s">
        <v>292</v>
      </c>
      <c r="D95" s="61" t="s">
        <v>164</v>
      </c>
      <c r="E95" s="63">
        <v>2.9</v>
      </c>
      <c r="F95" s="62" t="s">
        <v>293</v>
      </c>
      <c r="G95" s="61"/>
      <c r="H95" s="61" t="s">
        <v>294</v>
      </c>
      <c r="I95" s="64">
        <v>40436</v>
      </c>
    </row>
    <row r="96" spans="2:9" ht="41.4" x14ac:dyDescent="0.3">
      <c r="B96" s="69">
        <v>8276</v>
      </c>
      <c r="C96" s="62" t="s">
        <v>292</v>
      </c>
      <c r="D96" s="61" t="s">
        <v>164</v>
      </c>
      <c r="E96" s="63">
        <v>6.5</v>
      </c>
      <c r="F96" s="62" t="s">
        <v>293</v>
      </c>
      <c r="G96" s="61"/>
      <c r="H96" s="61" t="s">
        <v>290</v>
      </c>
      <c r="I96" s="64">
        <v>40436</v>
      </c>
    </row>
    <row r="97" spans="2:9" ht="41.4" x14ac:dyDescent="0.3">
      <c r="B97" s="69">
        <v>8277</v>
      </c>
      <c r="C97" s="62" t="s">
        <v>292</v>
      </c>
      <c r="D97" s="61" t="s">
        <v>164</v>
      </c>
      <c r="E97" s="63">
        <v>10.5</v>
      </c>
      <c r="F97" s="62" t="s">
        <v>293</v>
      </c>
      <c r="G97" s="61"/>
      <c r="H97" s="61" t="s">
        <v>295</v>
      </c>
      <c r="I97" s="64">
        <v>40436</v>
      </c>
    </row>
    <row r="98" spans="2:9" ht="41.4" x14ac:dyDescent="0.3">
      <c r="B98" s="69">
        <v>8278</v>
      </c>
      <c r="C98" s="62" t="s">
        <v>292</v>
      </c>
      <c r="D98" s="61" t="s">
        <v>164</v>
      </c>
      <c r="E98" s="63">
        <v>13.5</v>
      </c>
      <c r="F98" s="62" t="s">
        <v>293</v>
      </c>
      <c r="G98" s="61"/>
      <c r="H98" s="61" t="s">
        <v>296</v>
      </c>
      <c r="I98" s="64">
        <v>40436</v>
      </c>
    </row>
    <row r="99" spans="2:9" x14ac:dyDescent="0.3">
      <c r="B99" s="69">
        <v>8180</v>
      </c>
      <c r="C99" s="62" t="s">
        <v>297</v>
      </c>
      <c r="D99" s="61" t="s">
        <v>164</v>
      </c>
      <c r="E99" s="63">
        <v>20</v>
      </c>
      <c r="F99" s="62"/>
      <c r="G99" s="61" t="s">
        <v>200</v>
      </c>
      <c r="H99" s="61"/>
      <c r="I99" s="64">
        <v>40436</v>
      </c>
    </row>
    <row r="100" spans="2:9" x14ac:dyDescent="0.3">
      <c r="B100" s="69">
        <v>8181</v>
      </c>
      <c r="C100" s="62" t="s">
        <v>297</v>
      </c>
      <c r="D100" s="61" t="s">
        <v>164</v>
      </c>
      <c r="E100" s="63">
        <v>23</v>
      </c>
      <c r="F100" s="62"/>
      <c r="G100" s="61" t="s">
        <v>201</v>
      </c>
      <c r="H100" s="61"/>
      <c r="I100" s="64">
        <v>40436</v>
      </c>
    </row>
    <row r="101" spans="2:9" x14ac:dyDescent="0.3">
      <c r="B101" s="69">
        <v>8182</v>
      </c>
      <c r="C101" s="62" t="s">
        <v>297</v>
      </c>
      <c r="D101" s="61" t="s">
        <v>164</v>
      </c>
      <c r="E101" s="63">
        <v>27</v>
      </c>
      <c r="F101" s="62"/>
      <c r="G101" s="61" t="s">
        <v>298</v>
      </c>
      <c r="H101" s="61"/>
      <c r="I101" s="64">
        <v>40436</v>
      </c>
    </row>
    <row r="102" spans="2:9" x14ac:dyDescent="0.3">
      <c r="B102" s="69">
        <v>8190</v>
      </c>
      <c r="C102" s="62" t="s">
        <v>299</v>
      </c>
      <c r="D102" s="61" t="s">
        <v>164</v>
      </c>
      <c r="E102" s="63">
        <v>1.75</v>
      </c>
      <c r="F102" s="62" t="s">
        <v>300</v>
      </c>
      <c r="G102" s="61"/>
      <c r="H102" s="61" t="s">
        <v>205</v>
      </c>
      <c r="I102" s="64">
        <v>40436</v>
      </c>
    </row>
    <row r="103" spans="2:9" x14ac:dyDescent="0.3">
      <c r="B103" s="69">
        <v>8191</v>
      </c>
      <c r="C103" s="62" t="s">
        <v>299</v>
      </c>
      <c r="D103" s="61" t="s">
        <v>164</v>
      </c>
      <c r="E103" s="63">
        <v>3.2</v>
      </c>
      <c r="F103" s="62" t="s">
        <v>301</v>
      </c>
      <c r="G103" s="61"/>
      <c r="H103" s="61" t="s">
        <v>302</v>
      </c>
      <c r="I103" s="64">
        <v>40436</v>
      </c>
    </row>
    <row r="104" spans="2:9" x14ac:dyDescent="0.3">
      <c r="B104" s="69">
        <v>8192</v>
      </c>
      <c r="C104" s="62" t="s">
        <v>303</v>
      </c>
      <c r="D104" s="61" t="s">
        <v>164</v>
      </c>
      <c r="E104" s="63">
        <v>1.6</v>
      </c>
      <c r="F104" s="62" t="s">
        <v>304</v>
      </c>
      <c r="G104" s="61"/>
      <c r="H104" s="61" t="s">
        <v>207</v>
      </c>
      <c r="I104" s="64">
        <v>40436</v>
      </c>
    </row>
    <row r="105" spans="2:9" ht="27.6" x14ac:dyDescent="0.3">
      <c r="B105" s="69">
        <v>8200</v>
      </c>
      <c r="C105" s="62" t="s">
        <v>305</v>
      </c>
      <c r="D105" s="61" t="s">
        <v>164</v>
      </c>
      <c r="E105" s="70">
        <v>7.5</v>
      </c>
      <c r="F105" s="62" t="s">
        <v>306</v>
      </c>
      <c r="G105" s="61" t="s">
        <v>277</v>
      </c>
      <c r="H105" s="61" t="s">
        <v>307</v>
      </c>
      <c r="I105" s="64">
        <v>40436</v>
      </c>
    </row>
    <row r="106" spans="2:9" ht="27.6" x14ac:dyDescent="0.3">
      <c r="B106" s="69">
        <v>8201</v>
      </c>
      <c r="C106" s="62" t="s">
        <v>305</v>
      </c>
      <c r="D106" s="61" t="s">
        <v>164</v>
      </c>
      <c r="E106" s="70">
        <v>16</v>
      </c>
      <c r="F106" s="62" t="s">
        <v>306</v>
      </c>
      <c r="G106" s="61" t="s">
        <v>308</v>
      </c>
      <c r="H106" s="61" t="s">
        <v>309</v>
      </c>
      <c r="I106" s="64">
        <v>40436</v>
      </c>
    </row>
    <row r="107" spans="2:9" ht="27.6" x14ac:dyDescent="0.3">
      <c r="B107" s="69">
        <v>8202</v>
      </c>
      <c r="C107" s="62" t="s">
        <v>305</v>
      </c>
      <c r="D107" s="61" t="s">
        <v>164</v>
      </c>
      <c r="E107" s="70">
        <v>21.75</v>
      </c>
      <c r="F107" s="62" t="s">
        <v>306</v>
      </c>
      <c r="G107" s="61" t="s">
        <v>213</v>
      </c>
      <c r="H107" s="61" t="s">
        <v>310</v>
      </c>
      <c r="I107" s="64">
        <v>40436</v>
      </c>
    </row>
    <row r="108" spans="2:9" ht="27.6" x14ac:dyDescent="0.3">
      <c r="B108" s="69">
        <v>8203</v>
      </c>
      <c r="C108" s="62" t="s">
        <v>305</v>
      </c>
      <c r="D108" s="61" t="s">
        <v>164</v>
      </c>
      <c r="E108" s="63">
        <v>30.75</v>
      </c>
      <c r="F108" s="62" t="s">
        <v>306</v>
      </c>
      <c r="G108" s="61" t="s">
        <v>311</v>
      </c>
      <c r="H108" s="61" t="s">
        <v>312</v>
      </c>
      <c r="I108" s="64">
        <v>40436</v>
      </c>
    </row>
    <row r="109" spans="2:9" ht="27.6" x14ac:dyDescent="0.3">
      <c r="B109" s="69">
        <v>8204</v>
      </c>
      <c r="C109" s="62" t="s">
        <v>305</v>
      </c>
      <c r="D109" s="61" t="s">
        <v>164</v>
      </c>
      <c r="E109" s="63">
        <v>45.5</v>
      </c>
      <c r="F109" s="62" t="s">
        <v>306</v>
      </c>
      <c r="G109" s="61" t="s">
        <v>313</v>
      </c>
      <c r="H109" s="61" t="s">
        <v>207</v>
      </c>
      <c r="I109" s="64">
        <v>40436</v>
      </c>
    </row>
    <row r="110" spans="2:9" ht="27.6" x14ac:dyDescent="0.3">
      <c r="B110" s="69">
        <v>8210</v>
      </c>
      <c r="C110" s="62" t="s">
        <v>314</v>
      </c>
      <c r="D110" s="61" t="s">
        <v>164</v>
      </c>
      <c r="E110" s="63">
        <v>86</v>
      </c>
      <c r="F110" s="62" t="s">
        <v>315</v>
      </c>
      <c r="G110" s="61" t="s">
        <v>316</v>
      </c>
      <c r="H110" s="61" t="s">
        <v>317</v>
      </c>
      <c r="I110" s="64">
        <v>40436</v>
      </c>
    </row>
    <row r="111" spans="2:9" ht="27.6" x14ac:dyDescent="0.3">
      <c r="B111" s="69">
        <v>8211</v>
      </c>
      <c r="C111" s="62" t="s">
        <v>314</v>
      </c>
      <c r="D111" s="61" t="s">
        <v>164</v>
      </c>
      <c r="E111" s="70">
        <v>121</v>
      </c>
      <c r="F111" s="62" t="s">
        <v>315</v>
      </c>
      <c r="G111" s="61" t="s">
        <v>318</v>
      </c>
      <c r="H111" s="61" t="s">
        <v>319</v>
      </c>
      <c r="I111" s="64">
        <v>40436</v>
      </c>
    </row>
    <row r="112" spans="2:9" ht="27.6" x14ac:dyDescent="0.3">
      <c r="B112" s="69">
        <v>8212</v>
      </c>
      <c r="C112" s="62" t="s">
        <v>320</v>
      </c>
      <c r="D112" s="61" t="s">
        <v>164</v>
      </c>
      <c r="E112" s="70">
        <v>130</v>
      </c>
      <c r="F112" s="62" t="s">
        <v>315</v>
      </c>
      <c r="G112" s="61" t="s">
        <v>321</v>
      </c>
      <c r="H112" s="61"/>
      <c r="I112" s="64">
        <v>40436</v>
      </c>
    </row>
    <row r="113" spans="2:9" ht="55.2" x14ac:dyDescent="0.3">
      <c r="B113" s="69">
        <v>8712</v>
      </c>
      <c r="C113" s="62" t="s">
        <v>322</v>
      </c>
      <c r="D113" s="61" t="s">
        <v>164</v>
      </c>
      <c r="E113" s="70">
        <v>16</v>
      </c>
      <c r="F113" s="62" t="s">
        <v>323</v>
      </c>
      <c r="G113" s="61"/>
      <c r="H113" s="61" t="s">
        <v>324</v>
      </c>
      <c r="I113" s="64">
        <v>40436</v>
      </c>
    </row>
    <row r="114" spans="2:9" ht="55.2" x14ac:dyDescent="0.3">
      <c r="B114" s="69">
        <v>8713</v>
      </c>
      <c r="C114" s="62" t="s">
        <v>322</v>
      </c>
      <c r="D114" s="61" t="s">
        <v>164</v>
      </c>
      <c r="E114" s="63">
        <v>21.5</v>
      </c>
      <c r="F114" s="62" t="s">
        <v>323</v>
      </c>
      <c r="G114" s="61"/>
      <c r="H114" s="61" t="s">
        <v>296</v>
      </c>
      <c r="I114" s="64">
        <v>40436</v>
      </c>
    </row>
    <row r="115" spans="2:9" x14ac:dyDescent="0.3">
      <c r="B115" s="69">
        <v>8220</v>
      </c>
      <c r="C115" s="62" t="s">
        <v>325</v>
      </c>
      <c r="D115" s="61" t="s">
        <v>164</v>
      </c>
      <c r="E115" s="63">
        <v>11</v>
      </c>
      <c r="F115" s="62"/>
      <c r="G115" s="61" t="s">
        <v>185</v>
      </c>
      <c r="H115" s="61"/>
      <c r="I115" s="64">
        <v>40436</v>
      </c>
    </row>
    <row r="116" spans="2:9" x14ac:dyDescent="0.3">
      <c r="B116" s="69">
        <v>8221</v>
      </c>
      <c r="C116" s="62" t="s">
        <v>326</v>
      </c>
      <c r="D116" s="61" t="s">
        <v>164</v>
      </c>
      <c r="E116" s="63">
        <v>17.5</v>
      </c>
      <c r="F116" s="62"/>
      <c r="G116" s="61" t="s">
        <v>327</v>
      </c>
      <c r="H116" s="61"/>
      <c r="I116" s="64">
        <v>40436</v>
      </c>
    </row>
    <row r="117" spans="2:9" x14ac:dyDescent="0.3">
      <c r="B117" s="69">
        <v>8222</v>
      </c>
      <c r="C117" s="62" t="s">
        <v>328</v>
      </c>
      <c r="D117" s="61" t="s">
        <v>164</v>
      </c>
      <c r="E117" s="63">
        <v>25</v>
      </c>
      <c r="F117" s="62"/>
      <c r="G117" s="61" t="s">
        <v>329</v>
      </c>
      <c r="H117" s="61"/>
      <c r="I117" s="64">
        <v>40436</v>
      </c>
    </row>
    <row r="118" spans="2:9" x14ac:dyDescent="0.3">
      <c r="B118" s="69">
        <v>8223</v>
      </c>
      <c r="C118" s="62" t="s">
        <v>330</v>
      </c>
      <c r="D118" s="61" t="s">
        <v>164</v>
      </c>
      <c r="E118" s="70">
        <v>29</v>
      </c>
      <c r="F118" s="62"/>
      <c r="G118" s="61" t="s">
        <v>213</v>
      </c>
      <c r="H118" s="61"/>
      <c r="I118" s="64">
        <v>40436</v>
      </c>
    </row>
    <row r="119" spans="2:9" x14ac:dyDescent="0.3">
      <c r="B119" s="69">
        <v>8225</v>
      </c>
      <c r="C119" s="62" t="s">
        <v>331</v>
      </c>
      <c r="D119" s="61" t="s">
        <v>164</v>
      </c>
      <c r="E119" s="63">
        <v>96</v>
      </c>
      <c r="F119" s="62"/>
      <c r="G119" s="61" t="s">
        <v>298</v>
      </c>
      <c r="H119" s="61"/>
      <c r="I119" s="64">
        <v>40436</v>
      </c>
    </row>
    <row r="120" spans="2:9" x14ac:dyDescent="0.3">
      <c r="B120" s="69">
        <v>8226</v>
      </c>
      <c r="C120" s="62" t="s">
        <v>331</v>
      </c>
      <c r="D120" s="61" t="s">
        <v>164</v>
      </c>
      <c r="E120" s="63">
        <v>163</v>
      </c>
      <c r="F120" s="62"/>
      <c r="G120" s="61" t="s">
        <v>332</v>
      </c>
      <c r="H120" s="61"/>
      <c r="I120" s="64">
        <v>40436</v>
      </c>
    </row>
    <row r="121" spans="2:9" x14ac:dyDescent="0.3">
      <c r="B121" s="69">
        <v>8227</v>
      </c>
      <c r="C121" s="62" t="s">
        <v>331</v>
      </c>
      <c r="D121" s="61" t="s">
        <v>164</v>
      </c>
      <c r="E121" s="63">
        <v>225</v>
      </c>
      <c r="F121" s="62"/>
      <c r="G121" s="61" t="s">
        <v>333</v>
      </c>
      <c r="H121" s="61"/>
      <c r="I121" s="64">
        <v>40436</v>
      </c>
    </row>
    <row r="122" spans="2:9" ht="27.6" x14ac:dyDescent="0.3">
      <c r="B122" s="69">
        <v>8228</v>
      </c>
      <c r="C122" s="62" t="s">
        <v>334</v>
      </c>
      <c r="D122" s="61" t="s">
        <v>164</v>
      </c>
      <c r="E122" s="63">
        <v>7.5</v>
      </c>
      <c r="F122" s="62" t="s">
        <v>335</v>
      </c>
      <c r="G122" s="61"/>
      <c r="H122" s="61" t="s">
        <v>336</v>
      </c>
      <c r="I122" s="64">
        <v>40436</v>
      </c>
    </row>
    <row r="123" spans="2:9" ht="27.6" x14ac:dyDescent="0.3">
      <c r="B123" s="69">
        <v>8229</v>
      </c>
      <c r="C123" s="62" t="s">
        <v>337</v>
      </c>
      <c r="D123" s="61" t="s">
        <v>164</v>
      </c>
      <c r="E123" s="63">
        <v>12.25</v>
      </c>
      <c r="F123" s="62" t="s">
        <v>335</v>
      </c>
      <c r="G123" s="61"/>
      <c r="H123" s="61" t="s">
        <v>338</v>
      </c>
      <c r="I123" s="64">
        <v>40436</v>
      </c>
    </row>
    <row r="124" spans="2:9" x14ac:dyDescent="0.3">
      <c r="B124" s="69">
        <v>8500</v>
      </c>
      <c r="C124" s="62" t="s">
        <v>339</v>
      </c>
      <c r="D124" s="61" t="s">
        <v>164</v>
      </c>
      <c r="E124" s="70">
        <v>27</v>
      </c>
      <c r="F124" s="62" t="s">
        <v>340</v>
      </c>
      <c r="G124" s="61" t="s">
        <v>341</v>
      </c>
      <c r="H124" s="61" t="s">
        <v>342</v>
      </c>
      <c r="I124" s="64">
        <v>40436</v>
      </c>
    </row>
    <row r="125" spans="2:9" x14ac:dyDescent="0.3">
      <c r="B125" s="69">
        <v>8501</v>
      </c>
      <c r="C125" s="62" t="s">
        <v>339</v>
      </c>
      <c r="D125" s="61" t="s">
        <v>164</v>
      </c>
      <c r="E125" s="63">
        <v>55</v>
      </c>
      <c r="F125" s="62" t="s">
        <v>340</v>
      </c>
      <c r="G125" s="61" t="s">
        <v>200</v>
      </c>
      <c r="H125" s="61" t="s">
        <v>343</v>
      </c>
      <c r="I125" s="64">
        <v>40436</v>
      </c>
    </row>
    <row r="126" spans="2:9" x14ac:dyDescent="0.3">
      <c r="B126" s="69">
        <v>8502</v>
      </c>
      <c r="C126" s="62" t="s">
        <v>339</v>
      </c>
      <c r="D126" s="61" t="s">
        <v>164</v>
      </c>
      <c r="E126" s="63">
        <v>95</v>
      </c>
      <c r="F126" s="62" t="s">
        <v>340</v>
      </c>
      <c r="G126" s="61" t="s">
        <v>313</v>
      </c>
      <c r="H126" s="61" t="s">
        <v>344</v>
      </c>
      <c r="I126" s="64">
        <v>40436</v>
      </c>
    </row>
    <row r="127" spans="2:9" x14ac:dyDescent="0.3">
      <c r="B127" s="69">
        <v>8503</v>
      </c>
      <c r="C127" s="62" t="s">
        <v>339</v>
      </c>
      <c r="D127" s="61" t="s">
        <v>164</v>
      </c>
      <c r="E127" s="63">
        <v>155</v>
      </c>
      <c r="F127" s="62" t="s">
        <v>340</v>
      </c>
      <c r="G127" s="61" t="s">
        <v>298</v>
      </c>
      <c r="H127" s="61" t="s">
        <v>345</v>
      </c>
      <c r="I127" s="64">
        <v>40436</v>
      </c>
    </row>
    <row r="128" spans="2:9" x14ac:dyDescent="0.3">
      <c r="B128" s="69">
        <v>8504</v>
      </c>
      <c r="C128" s="62" t="s">
        <v>339</v>
      </c>
      <c r="D128" s="61" t="s">
        <v>164</v>
      </c>
      <c r="E128" s="63">
        <v>220</v>
      </c>
      <c r="F128" s="62" t="s">
        <v>340</v>
      </c>
      <c r="G128" s="61" t="s">
        <v>346</v>
      </c>
      <c r="H128" s="61" t="s">
        <v>347</v>
      </c>
      <c r="I128" s="64">
        <v>40436</v>
      </c>
    </row>
    <row r="129" spans="2:9" ht="41.4" x14ac:dyDescent="0.3">
      <c r="B129" s="69">
        <v>8496</v>
      </c>
      <c r="C129" s="62" t="s">
        <v>348</v>
      </c>
      <c r="D129" s="61" t="s">
        <v>164</v>
      </c>
      <c r="E129" s="63">
        <v>10</v>
      </c>
      <c r="F129" s="62" t="s">
        <v>349</v>
      </c>
      <c r="G129" s="61"/>
      <c r="H129" s="61" t="s">
        <v>350</v>
      </c>
      <c r="I129" s="64">
        <v>40436</v>
      </c>
    </row>
    <row r="130" spans="2:9" ht="41.4" x14ac:dyDescent="0.3">
      <c r="B130" s="69">
        <v>8497</v>
      </c>
      <c r="C130" s="62" t="s">
        <v>348</v>
      </c>
      <c r="D130" s="61" t="s">
        <v>164</v>
      </c>
      <c r="E130" s="63">
        <v>16</v>
      </c>
      <c r="F130" s="62" t="s">
        <v>349</v>
      </c>
      <c r="G130" s="61"/>
      <c r="H130" s="61" t="s">
        <v>351</v>
      </c>
      <c r="I130" s="64">
        <v>40436</v>
      </c>
    </row>
    <row r="131" spans="2:9" ht="41.4" x14ac:dyDescent="0.3">
      <c r="B131" s="69">
        <v>8498</v>
      </c>
      <c r="C131" s="62" t="s">
        <v>348</v>
      </c>
      <c r="D131" s="61" t="s">
        <v>164</v>
      </c>
      <c r="E131" s="63">
        <v>30</v>
      </c>
      <c r="F131" s="62" t="s">
        <v>349</v>
      </c>
      <c r="G131" s="61"/>
      <c r="H131" s="61" t="s">
        <v>352</v>
      </c>
      <c r="I131" s="64">
        <v>40436</v>
      </c>
    </row>
    <row r="132" spans="2:9" x14ac:dyDescent="0.3">
      <c r="B132" s="69">
        <v>8195</v>
      </c>
      <c r="C132" s="62" t="s">
        <v>353</v>
      </c>
      <c r="D132" s="61" t="s">
        <v>164</v>
      </c>
      <c r="E132" s="63">
        <v>90</v>
      </c>
      <c r="F132" s="62" t="s">
        <v>354</v>
      </c>
      <c r="G132" s="61" t="s">
        <v>200</v>
      </c>
      <c r="H132" s="61" t="s">
        <v>355</v>
      </c>
      <c r="I132" s="64">
        <v>40436</v>
      </c>
    </row>
    <row r="133" spans="2:9" x14ac:dyDescent="0.3">
      <c r="B133" s="69">
        <v>8196</v>
      </c>
      <c r="C133" s="62" t="s">
        <v>353</v>
      </c>
      <c r="D133" s="61" t="s">
        <v>164</v>
      </c>
      <c r="E133" s="63">
        <v>100</v>
      </c>
      <c r="F133" s="62" t="s">
        <v>354</v>
      </c>
      <c r="G133" s="61" t="s">
        <v>356</v>
      </c>
      <c r="H133" s="61" t="s">
        <v>355</v>
      </c>
      <c r="I133" s="64">
        <v>40436</v>
      </c>
    </row>
    <row r="134" spans="2:9" x14ac:dyDescent="0.3">
      <c r="B134" s="69">
        <v>8197</v>
      </c>
      <c r="C134" s="62" t="s">
        <v>353</v>
      </c>
      <c r="D134" s="61" t="s">
        <v>164</v>
      </c>
      <c r="E134" s="63">
        <v>120</v>
      </c>
      <c r="F134" s="62" t="s">
        <v>354</v>
      </c>
      <c r="G134" s="61" t="s">
        <v>357</v>
      </c>
      <c r="H134" s="61" t="s">
        <v>358</v>
      </c>
      <c r="I134" s="64">
        <v>40436</v>
      </c>
    </row>
    <row r="135" spans="2:9" ht="69" x14ac:dyDescent="0.3">
      <c r="B135" s="69">
        <v>8670</v>
      </c>
      <c r="C135" s="62" t="s">
        <v>359</v>
      </c>
      <c r="D135" s="61" t="s">
        <v>164</v>
      </c>
      <c r="E135" s="63">
        <v>21</v>
      </c>
      <c r="F135" s="62" t="s">
        <v>360</v>
      </c>
      <c r="G135" s="61"/>
      <c r="H135" s="61" t="s">
        <v>169</v>
      </c>
      <c r="I135" s="64">
        <v>40436</v>
      </c>
    </row>
    <row r="136" spans="2:9" ht="69" x14ac:dyDescent="0.3">
      <c r="B136" s="69">
        <v>8671</v>
      </c>
      <c r="C136" s="62" t="s">
        <v>359</v>
      </c>
      <c r="D136" s="61" t="s">
        <v>164</v>
      </c>
      <c r="E136" s="63">
        <v>39</v>
      </c>
      <c r="F136" s="62" t="s">
        <v>360</v>
      </c>
      <c r="G136" s="61"/>
      <c r="H136" s="61" t="s">
        <v>361</v>
      </c>
      <c r="I136" s="64">
        <v>40436</v>
      </c>
    </row>
    <row r="137" spans="2:9" ht="69" x14ac:dyDescent="0.3">
      <c r="B137" s="69">
        <v>8580</v>
      </c>
      <c r="C137" s="62" t="s">
        <v>362</v>
      </c>
      <c r="D137" s="61" t="s">
        <v>164</v>
      </c>
      <c r="E137" s="63">
        <v>12</v>
      </c>
      <c r="F137" s="62" t="s">
        <v>363</v>
      </c>
      <c r="G137" s="61"/>
      <c r="H137" s="61" t="s">
        <v>364</v>
      </c>
      <c r="I137" s="64">
        <v>40436</v>
      </c>
    </row>
    <row r="138" spans="2:9" ht="82.8" x14ac:dyDescent="0.3">
      <c r="B138" s="69">
        <v>8581</v>
      </c>
      <c r="C138" s="62" t="s">
        <v>362</v>
      </c>
      <c r="D138" s="61" t="s">
        <v>164</v>
      </c>
      <c r="E138" s="63">
        <v>13</v>
      </c>
      <c r="F138" s="62" t="s">
        <v>365</v>
      </c>
      <c r="G138" s="61"/>
      <c r="H138" s="61" t="s">
        <v>366</v>
      </c>
      <c r="I138" s="64">
        <v>40436</v>
      </c>
    </row>
    <row r="139" spans="2:9" ht="82.8" x14ac:dyDescent="0.3">
      <c r="B139" s="69">
        <v>8582</v>
      </c>
      <c r="C139" s="62" t="s">
        <v>362</v>
      </c>
      <c r="D139" s="61" t="s">
        <v>164</v>
      </c>
      <c r="E139" s="63">
        <v>25</v>
      </c>
      <c r="F139" s="62" t="s">
        <v>365</v>
      </c>
      <c r="G139" s="61"/>
      <c r="H139" s="61" t="s">
        <v>367</v>
      </c>
      <c r="I139" s="64">
        <v>40436</v>
      </c>
    </row>
    <row r="140" spans="2:9" x14ac:dyDescent="0.3">
      <c r="B140" s="69">
        <v>8250</v>
      </c>
      <c r="C140" s="62" t="s">
        <v>368</v>
      </c>
      <c r="D140" s="61" t="s">
        <v>164</v>
      </c>
      <c r="E140" s="63">
        <v>31</v>
      </c>
      <c r="F140" s="62"/>
      <c r="G140" s="61" t="s">
        <v>329</v>
      </c>
      <c r="H140" s="61"/>
      <c r="I140" s="64">
        <v>40436</v>
      </c>
    </row>
    <row r="141" spans="2:9" x14ac:dyDescent="0.3">
      <c r="B141" s="69">
        <v>8251</v>
      </c>
      <c r="C141" s="62" t="s">
        <v>368</v>
      </c>
      <c r="D141" s="61" t="s">
        <v>164</v>
      </c>
      <c r="E141" s="63">
        <v>40</v>
      </c>
      <c r="F141" s="62"/>
      <c r="G141" s="61" t="s">
        <v>369</v>
      </c>
      <c r="H141" s="61"/>
      <c r="I141" s="64">
        <v>40436</v>
      </c>
    </row>
    <row r="142" spans="2:9" x14ac:dyDescent="0.3">
      <c r="B142" s="69">
        <v>8252</v>
      </c>
      <c r="C142" s="62" t="s">
        <v>368</v>
      </c>
      <c r="D142" s="61" t="s">
        <v>164</v>
      </c>
      <c r="E142" s="63">
        <v>65</v>
      </c>
      <c r="F142" s="62"/>
      <c r="G142" s="61" t="s">
        <v>370</v>
      </c>
      <c r="H142" s="61"/>
      <c r="I142" s="64">
        <v>40436</v>
      </c>
    </row>
    <row r="143" spans="2:9" x14ac:dyDescent="0.3">
      <c r="B143" s="69">
        <v>8253</v>
      </c>
      <c r="C143" s="62" t="s">
        <v>368</v>
      </c>
      <c r="D143" s="61" t="s">
        <v>164</v>
      </c>
      <c r="E143" s="63">
        <v>80</v>
      </c>
      <c r="F143" s="62"/>
      <c r="G143" s="61" t="s">
        <v>221</v>
      </c>
      <c r="H143" s="61"/>
      <c r="I143" s="64">
        <v>40436</v>
      </c>
    </row>
    <row r="144" spans="2:9" x14ac:dyDescent="0.3">
      <c r="B144" s="69">
        <v>8254</v>
      </c>
      <c r="C144" s="62" t="s">
        <v>368</v>
      </c>
      <c r="D144" s="61" t="s">
        <v>164</v>
      </c>
      <c r="E144" s="63">
        <v>135</v>
      </c>
      <c r="F144" s="62"/>
      <c r="G144" s="61" t="s">
        <v>371</v>
      </c>
      <c r="H144" s="61"/>
      <c r="I144" s="64">
        <v>40436</v>
      </c>
    </row>
    <row r="145" spans="2:9" x14ac:dyDescent="0.3">
      <c r="B145" s="69">
        <v>8255</v>
      </c>
      <c r="C145" s="62" t="s">
        <v>368</v>
      </c>
      <c r="D145" s="61" t="s">
        <v>164</v>
      </c>
      <c r="E145" s="63">
        <v>250</v>
      </c>
      <c r="F145" s="62"/>
      <c r="G145" s="61" t="s">
        <v>372</v>
      </c>
      <c r="H145" s="61"/>
      <c r="I145" s="64">
        <v>40436</v>
      </c>
    </row>
    <row r="146" spans="2:9" x14ac:dyDescent="0.3">
      <c r="B146" s="69">
        <v>8256</v>
      </c>
      <c r="C146" s="62" t="s">
        <v>368</v>
      </c>
      <c r="D146" s="61" t="s">
        <v>164</v>
      </c>
      <c r="E146" s="63">
        <v>340</v>
      </c>
      <c r="F146" s="62"/>
      <c r="G146" s="61" t="s">
        <v>373</v>
      </c>
      <c r="H146" s="61"/>
      <c r="I146" s="64">
        <v>40436</v>
      </c>
    </row>
    <row r="147" spans="2:9" x14ac:dyDescent="0.3">
      <c r="B147" s="69">
        <v>8260</v>
      </c>
      <c r="C147" s="62" t="s">
        <v>374</v>
      </c>
      <c r="D147" s="61" t="s">
        <v>164</v>
      </c>
      <c r="E147" s="63">
        <v>55</v>
      </c>
      <c r="F147" s="62"/>
      <c r="G147" s="61" t="s">
        <v>298</v>
      </c>
      <c r="H147" s="61"/>
      <c r="I147" s="64">
        <v>40436</v>
      </c>
    </row>
    <row r="148" spans="2:9" x14ac:dyDescent="0.3">
      <c r="B148" s="69">
        <v>8261</v>
      </c>
      <c r="C148" s="62" t="s">
        <v>374</v>
      </c>
      <c r="D148" s="61" t="s">
        <v>164</v>
      </c>
      <c r="E148" s="63">
        <v>110</v>
      </c>
      <c r="F148" s="62"/>
      <c r="G148" s="61" t="s">
        <v>332</v>
      </c>
      <c r="H148" s="61"/>
      <c r="I148" s="64">
        <v>40436</v>
      </c>
    </row>
    <row r="149" spans="2:9" x14ac:dyDescent="0.3">
      <c r="B149" s="69">
        <v>8262</v>
      </c>
      <c r="C149" s="62" t="s">
        <v>374</v>
      </c>
      <c r="D149" s="61" t="s">
        <v>164</v>
      </c>
      <c r="E149" s="63">
        <v>150</v>
      </c>
      <c r="F149" s="62"/>
      <c r="G149" s="61" t="s">
        <v>197</v>
      </c>
      <c r="H149" s="61"/>
      <c r="I149" s="64">
        <v>40436</v>
      </c>
    </row>
    <row r="150" spans="2:9" x14ac:dyDescent="0.3">
      <c r="B150" s="69">
        <v>8263</v>
      </c>
      <c r="C150" s="62" t="s">
        <v>374</v>
      </c>
      <c r="D150" s="61" t="s">
        <v>164</v>
      </c>
      <c r="E150" s="63">
        <v>200</v>
      </c>
      <c r="F150" s="62"/>
      <c r="G150" s="61" t="s">
        <v>375</v>
      </c>
      <c r="H150" s="61"/>
      <c r="I150" s="64">
        <v>40436</v>
      </c>
    </row>
    <row r="151" spans="2:9" ht="55.2" x14ac:dyDescent="0.3">
      <c r="B151" s="69">
        <v>8280</v>
      </c>
      <c r="C151" s="62" t="s">
        <v>376</v>
      </c>
      <c r="D151" s="61" t="s">
        <v>164</v>
      </c>
      <c r="E151" s="63">
        <v>18</v>
      </c>
      <c r="F151" s="62" t="s">
        <v>377</v>
      </c>
      <c r="G151" s="61" t="s">
        <v>327</v>
      </c>
      <c r="H151" s="61" t="s">
        <v>378</v>
      </c>
      <c r="I151" s="64">
        <v>40436</v>
      </c>
    </row>
    <row r="152" spans="2:9" ht="55.2" x14ac:dyDescent="0.3">
      <c r="B152" s="69">
        <v>8281</v>
      </c>
      <c r="C152" s="62" t="s">
        <v>376</v>
      </c>
      <c r="D152" s="61" t="s">
        <v>164</v>
      </c>
      <c r="E152" s="63">
        <v>39</v>
      </c>
      <c r="F152" s="62" t="s">
        <v>377</v>
      </c>
      <c r="G152" s="61" t="s">
        <v>189</v>
      </c>
      <c r="H152" s="61" t="s">
        <v>288</v>
      </c>
      <c r="I152" s="64">
        <v>40436</v>
      </c>
    </row>
    <row r="153" spans="2:9" ht="55.2" x14ac:dyDescent="0.3">
      <c r="B153" s="69">
        <v>8282</v>
      </c>
      <c r="C153" s="62" t="s">
        <v>376</v>
      </c>
      <c r="D153" s="61" t="s">
        <v>164</v>
      </c>
      <c r="E153" s="63">
        <v>65</v>
      </c>
      <c r="F153" s="62" t="s">
        <v>377</v>
      </c>
      <c r="G153" s="61" t="s">
        <v>370</v>
      </c>
      <c r="H153" s="61" t="s">
        <v>379</v>
      </c>
      <c r="I153" s="64">
        <v>40436</v>
      </c>
    </row>
    <row r="154" spans="2:9" ht="55.2" x14ac:dyDescent="0.3">
      <c r="B154" s="69">
        <v>8283</v>
      </c>
      <c r="C154" s="62" t="s">
        <v>376</v>
      </c>
      <c r="D154" s="61" t="s">
        <v>164</v>
      </c>
      <c r="E154" s="63">
        <v>120</v>
      </c>
      <c r="F154" s="62" t="s">
        <v>377</v>
      </c>
      <c r="G154" s="61" t="s">
        <v>380</v>
      </c>
      <c r="H154" s="61" t="s">
        <v>289</v>
      </c>
      <c r="I154" s="64">
        <v>40436</v>
      </c>
    </row>
    <row r="155" spans="2:9" ht="55.2" x14ac:dyDescent="0.3">
      <c r="B155" s="69">
        <v>8284</v>
      </c>
      <c r="C155" s="62" t="s">
        <v>376</v>
      </c>
      <c r="D155" s="61" t="s">
        <v>164</v>
      </c>
      <c r="E155" s="70">
        <v>200</v>
      </c>
      <c r="F155" s="62" t="s">
        <v>377</v>
      </c>
      <c r="G155" s="61" t="s">
        <v>381</v>
      </c>
      <c r="H155" s="61" t="s">
        <v>382</v>
      </c>
      <c r="I155" s="64">
        <v>40436</v>
      </c>
    </row>
    <row r="156" spans="2:9" ht="55.2" x14ac:dyDescent="0.3">
      <c r="B156" s="69">
        <v>8285</v>
      </c>
      <c r="C156" s="62" t="s">
        <v>376</v>
      </c>
      <c r="D156" s="61" t="s">
        <v>164</v>
      </c>
      <c r="E156" s="63">
        <v>240</v>
      </c>
      <c r="F156" s="62" t="s">
        <v>377</v>
      </c>
      <c r="G156" s="61" t="s">
        <v>383</v>
      </c>
      <c r="H156" s="61" t="s">
        <v>291</v>
      </c>
      <c r="I156" s="64">
        <v>40436</v>
      </c>
    </row>
    <row r="157" spans="2:9" ht="55.2" x14ac:dyDescent="0.3">
      <c r="B157" s="69">
        <v>8286</v>
      </c>
      <c r="C157" s="62" t="s">
        <v>376</v>
      </c>
      <c r="D157" s="61" t="s">
        <v>164</v>
      </c>
      <c r="E157" s="63">
        <v>400</v>
      </c>
      <c r="F157" s="62" t="s">
        <v>377</v>
      </c>
      <c r="G157" s="61" t="s">
        <v>384</v>
      </c>
      <c r="H157" s="61" t="s">
        <v>385</v>
      </c>
      <c r="I157" s="64">
        <v>40436</v>
      </c>
    </row>
    <row r="158" spans="2:9" x14ac:dyDescent="0.3">
      <c r="B158" s="69">
        <v>8240</v>
      </c>
      <c r="C158" s="62" t="s">
        <v>386</v>
      </c>
      <c r="D158" s="61" t="s">
        <v>164</v>
      </c>
      <c r="E158" s="63">
        <v>17</v>
      </c>
      <c r="F158" s="62"/>
      <c r="G158" s="61" t="s">
        <v>277</v>
      </c>
      <c r="H158" s="61"/>
      <c r="I158" s="64">
        <v>40436</v>
      </c>
    </row>
    <row r="159" spans="2:9" x14ac:dyDescent="0.3">
      <c r="B159" s="69">
        <v>8241</v>
      </c>
      <c r="C159" s="62" t="s">
        <v>386</v>
      </c>
      <c r="D159" s="61" t="s">
        <v>164</v>
      </c>
      <c r="E159" s="63">
        <v>30</v>
      </c>
      <c r="F159" s="62"/>
      <c r="G159" s="61" t="s">
        <v>387</v>
      </c>
      <c r="H159" s="61"/>
      <c r="I159" s="64">
        <v>40436</v>
      </c>
    </row>
    <row r="160" spans="2:9" x14ac:dyDescent="0.3">
      <c r="B160" s="69">
        <v>8242</v>
      </c>
      <c r="C160" s="62" t="s">
        <v>386</v>
      </c>
      <c r="D160" s="61" t="s">
        <v>164</v>
      </c>
      <c r="E160" s="63">
        <v>44</v>
      </c>
      <c r="F160" s="62"/>
      <c r="G160" s="61" t="s">
        <v>329</v>
      </c>
      <c r="H160" s="61"/>
      <c r="I160" s="64">
        <v>40436</v>
      </c>
    </row>
    <row r="161" spans="2:9" x14ac:dyDescent="0.3">
      <c r="B161" s="69">
        <v>8300</v>
      </c>
      <c r="C161" s="62" t="s">
        <v>388</v>
      </c>
      <c r="D161" s="61" t="s">
        <v>164</v>
      </c>
      <c r="E161" s="63" t="s">
        <v>389</v>
      </c>
      <c r="F161" s="62" t="s">
        <v>110</v>
      </c>
      <c r="G161" s="61" t="s">
        <v>390</v>
      </c>
      <c r="H161" s="61" t="s">
        <v>391</v>
      </c>
      <c r="I161" s="64">
        <v>40436</v>
      </c>
    </row>
    <row r="162" spans="2:9" x14ac:dyDescent="0.3">
      <c r="B162" s="69">
        <v>8301</v>
      </c>
      <c r="C162" s="62" t="s">
        <v>388</v>
      </c>
      <c r="D162" s="61" t="s">
        <v>164</v>
      </c>
      <c r="E162" s="63">
        <v>17</v>
      </c>
      <c r="F162" s="62" t="s">
        <v>110</v>
      </c>
      <c r="G162" s="61" t="s">
        <v>189</v>
      </c>
      <c r="H162" s="61" t="s">
        <v>392</v>
      </c>
      <c r="I162" s="64">
        <v>40436</v>
      </c>
    </row>
    <row r="163" spans="2:9" x14ac:dyDescent="0.3">
      <c r="B163" s="69">
        <v>8302</v>
      </c>
      <c r="C163" s="62" t="s">
        <v>388</v>
      </c>
      <c r="D163" s="61" t="s">
        <v>164</v>
      </c>
      <c r="E163" s="63">
        <v>23</v>
      </c>
      <c r="F163" s="62" t="s">
        <v>110</v>
      </c>
      <c r="G163" s="61" t="s">
        <v>393</v>
      </c>
      <c r="H163" s="61" t="s">
        <v>394</v>
      </c>
      <c r="I163" s="64">
        <v>40436</v>
      </c>
    </row>
    <row r="164" spans="2:9" x14ac:dyDescent="0.3">
      <c r="B164" s="69">
        <v>8303</v>
      </c>
      <c r="C164" s="62" t="s">
        <v>388</v>
      </c>
      <c r="D164" s="61" t="s">
        <v>164</v>
      </c>
      <c r="E164" s="63">
        <v>50</v>
      </c>
      <c r="F164" s="62" t="s">
        <v>110</v>
      </c>
      <c r="G164" s="61" t="s">
        <v>395</v>
      </c>
      <c r="H164" s="61" t="s">
        <v>396</v>
      </c>
      <c r="I164" s="64">
        <v>40436</v>
      </c>
    </row>
    <row r="165" spans="2:9" x14ac:dyDescent="0.3">
      <c r="B165" s="69">
        <v>8310</v>
      </c>
      <c r="C165" s="62" t="s">
        <v>397</v>
      </c>
      <c r="D165" s="61" t="s">
        <v>164</v>
      </c>
      <c r="E165" s="63">
        <v>3.25</v>
      </c>
      <c r="F165" s="62" t="s">
        <v>398</v>
      </c>
      <c r="G165" s="61" t="s">
        <v>185</v>
      </c>
      <c r="H165" s="61" t="s">
        <v>399</v>
      </c>
      <c r="I165" s="64">
        <v>40436</v>
      </c>
    </row>
    <row r="166" spans="2:9" x14ac:dyDescent="0.3">
      <c r="B166" s="69">
        <v>8311</v>
      </c>
      <c r="C166" s="62" t="s">
        <v>397</v>
      </c>
      <c r="D166" s="61" t="s">
        <v>164</v>
      </c>
      <c r="E166" s="63">
        <v>8</v>
      </c>
      <c r="F166" s="62" t="s">
        <v>398</v>
      </c>
      <c r="G166" s="61" t="s">
        <v>400</v>
      </c>
      <c r="H166" s="61" t="s">
        <v>401</v>
      </c>
      <c r="I166" s="64">
        <v>40436</v>
      </c>
    </row>
    <row r="167" spans="2:9" x14ac:dyDescent="0.3">
      <c r="B167" s="69">
        <v>8312</v>
      </c>
      <c r="C167" s="62" t="s">
        <v>397</v>
      </c>
      <c r="D167" s="61" t="s">
        <v>164</v>
      </c>
      <c r="E167" s="63">
        <v>17</v>
      </c>
      <c r="F167" s="62" t="s">
        <v>398</v>
      </c>
      <c r="G167" s="61" t="s">
        <v>308</v>
      </c>
      <c r="H167" s="61" t="s">
        <v>402</v>
      </c>
      <c r="I167" s="64">
        <v>40436</v>
      </c>
    </row>
    <row r="168" spans="2:9" x14ac:dyDescent="0.3">
      <c r="B168" s="69">
        <v>8313</v>
      </c>
      <c r="C168" s="62" t="s">
        <v>397</v>
      </c>
      <c r="D168" s="61" t="s">
        <v>164</v>
      </c>
      <c r="E168" s="63">
        <v>34</v>
      </c>
      <c r="F168" s="62" t="s">
        <v>398</v>
      </c>
      <c r="G168" s="61" t="s">
        <v>311</v>
      </c>
      <c r="H168" s="61" t="s">
        <v>403</v>
      </c>
      <c r="I168" s="64">
        <v>40436</v>
      </c>
    </row>
    <row r="169" spans="2:9" x14ac:dyDescent="0.3">
      <c r="B169" s="69">
        <v>8314</v>
      </c>
      <c r="C169" s="62" t="s">
        <v>397</v>
      </c>
      <c r="D169" s="61" t="s">
        <v>164</v>
      </c>
      <c r="E169" s="63">
        <v>50</v>
      </c>
      <c r="F169" s="62" t="s">
        <v>398</v>
      </c>
      <c r="G169" s="61" t="s">
        <v>321</v>
      </c>
      <c r="H169" s="61" t="s">
        <v>404</v>
      </c>
      <c r="I169" s="64">
        <v>40436</v>
      </c>
    </row>
    <row r="170" spans="2:9" x14ac:dyDescent="0.3">
      <c r="B170" s="69">
        <v>8315</v>
      </c>
      <c r="C170" s="62" t="s">
        <v>397</v>
      </c>
      <c r="D170" s="61" t="s">
        <v>164</v>
      </c>
      <c r="E170" s="63">
        <v>60</v>
      </c>
      <c r="F170" s="62" t="s">
        <v>398</v>
      </c>
      <c r="G170" s="61" t="s">
        <v>298</v>
      </c>
      <c r="H170" s="61" t="s">
        <v>405</v>
      </c>
      <c r="I170" s="64">
        <v>40436</v>
      </c>
    </row>
    <row r="171" spans="2:9" x14ac:dyDescent="0.3">
      <c r="B171" s="69">
        <v>8316</v>
      </c>
      <c r="C171" s="62" t="s">
        <v>397</v>
      </c>
      <c r="D171" s="61" t="s">
        <v>164</v>
      </c>
      <c r="E171" s="63">
        <v>85</v>
      </c>
      <c r="F171" s="62" t="s">
        <v>398</v>
      </c>
      <c r="G171" s="61" t="s">
        <v>332</v>
      </c>
      <c r="H171" s="61" t="s">
        <v>406</v>
      </c>
      <c r="I171" s="64">
        <v>40436</v>
      </c>
    </row>
    <row r="172" spans="2:9" x14ac:dyDescent="0.3">
      <c r="B172" s="69">
        <v>8317</v>
      </c>
      <c r="C172" s="62" t="s">
        <v>397</v>
      </c>
      <c r="D172" s="61" t="s">
        <v>164</v>
      </c>
      <c r="E172" s="63">
        <v>95</v>
      </c>
      <c r="F172" s="62" t="s">
        <v>398</v>
      </c>
      <c r="G172" s="61" t="s">
        <v>197</v>
      </c>
      <c r="H172" s="61" t="s">
        <v>407</v>
      </c>
      <c r="I172" s="64">
        <v>40436</v>
      </c>
    </row>
    <row r="173" spans="2:9" x14ac:dyDescent="0.3">
      <c r="B173" s="69">
        <v>8318</v>
      </c>
      <c r="C173" s="62" t="s">
        <v>397</v>
      </c>
      <c r="D173" s="61" t="s">
        <v>164</v>
      </c>
      <c r="E173" s="63">
        <v>150</v>
      </c>
      <c r="F173" s="62" t="s">
        <v>398</v>
      </c>
      <c r="G173" s="61" t="s">
        <v>408</v>
      </c>
      <c r="H173" s="61" t="s">
        <v>409</v>
      </c>
      <c r="I173" s="64">
        <v>40436</v>
      </c>
    </row>
    <row r="174" spans="2:9" x14ac:dyDescent="0.3">
      <c r="B174" s="69">
        <v>8319</v>
      </c>
      <c r="C174" s="62" t="s">
        <v>397</v>
      </c>
      <c r="D174" s="61" t="s">
        <v>164</v>
      </c>
      <c r="E174" s="63">
        <v>200</v>
      </c>
      <c r="F174" s="62" t="s">
        <v>398</v>
      </c>
      <c r="G174" s="61" t="s">
        <v>384</v>
      </c>
      <c r="H174" s="61" t="s">
        <v>410</v>
      </c>
      <c r="I174" s="64">
        <v>40436</v>
      </c>
    </row>
    <row r="175" spans="2:9" x14ac:dyDescent="0.3">
      <c r="B175" s="69">
        <v>8320</v>
      </c>
      <c r="C175" s="62" t="s">
        <v>397</v>
      </c>
      <c r="D175" s="61" t="s">
        <v>164</v>
      </c>
      <c r="E175" s="63">
        <v>375</v>
      </c>
      <c r="F175" s="62" t="s">
        <v>398</v>
      </c>
      <c r="G175" s="61" t="s">
        <v>411</v>
      </c>
      <c r="H175" s="61" t="s">
        <v>412</v>
      </c>
      <c r="I175" s="64">
        <v>40436</v>
      </c>
    </row>
    <row r="176" spans="2:9" x14ac:dyDescent="0.3">
      <c r="B176" s="69">
        <v>8321</v>
      </c>
      <c r="C176" s="62" t="s">
        <v>397</v>
      </c>
      <c r="D176" s="61" t="s">
        <v>164</v>
      </c>
      <c r="E176" s="63">
        <v>500</v>
      </c>
      <c r="F176" s="62" t="s">
        <v>398</v>
      </c>
      <c r="G176" s="61" t="s">
        <v>413</v>
      </c>
      <c r="H176" s="61" t="s">
        <v>414</v>
      </c>
      <c r="I176" s="64">
        <v>40436</v>
      </c>
    </row>
    <row r="177" spans="2:9" x14ac:dyDescent="0.3">
      <c r="B177" s="69">
        <v>8755</v>
      </c>
      <c r="C177" s="62" t="s">
        <v>415</v>
      </c>
      <c r="D177" s="61" t="s">
        <v>164</v>
      </c>
      <c r="E177" s="63">
        <v>3.2</v>
      </c>
      <c r="F177" s="62" t="s">
        <v>110</v>
      </c>
      <c r="G177" s="61"/>
      <c r="H177" s="61" t="s">
        <v>416</v>
      </c>
      <c r="I177" s="64">
        <v>40436</v>
      </c>
    </row>
    <row r="178" spans="2:9" ht="55.2" x14ac:dyDescent="0.3">
      <c r="B178" s="69">
        <v>8330</v>
      </c>
      <c r="C178" s="62" t="s">
        <v>417</v>
      </c>
      <c r="D178" s="61" t="s">
        <v>164</v>
      </c>
      <c r="E178" s="63">
        <v>34.5</v>
      </c>
      <c r="F178" s="62" t="s">
        <v>418</v>
      </c>
      <c r="G178" s="61" t="s">
        <v>419</v>
      </c>
      <c r="H178" s="61" t="s">
        <v>358</v>
      </c>
      <c r="I178" s="64">
        <v>40436</v>
      </c>
    </row>
    <row r="179" spans="2:9" ht="55.2" x14ac:dyDescent="0.3">
      <c r="B179" s="69">
        <v>8331</v>
      </c>
      <c r="C179" s="62" t="s">
        <v>417</v>
      </c>
      <c r="D179" s="61" t="s">
        <v>164</v>
      </c>
      <c r="E179" s="63">
        <v>58</v>
      </c>
      <c r="F179" s="62" t="s">
        <v>418</v>
      </c>
      <c r="G179" s="61" t="s">
        <v>200</v>
      </c>
      <c r="H179" s="61" t="s">
        <v>420</v>
      </c>
      <c r="I179" s="64">
        <v>40436</v>
      </c>
    </row>
    <row r="180" spans="2:9" ht="55.2" x14ac:dyDescent="0.3">
      <c r="B180" s="69">
        <v>8332</v>
      </c>
      <c r="C180" s="62" t="s">
        <v>417</v>
      </c>
      <c r="D180" s="61" t="s">
        <v>164</v>
      </c>
      <c r="E180" s="63">
        <v>70</v>
      </c>
      <c r="F180" s="62" t="s">
        <v>418</v>
      </c>
      <c r="G180" s="61" t="s">
        <v>421</v>
      </c>
      <c r="H180" s="61" t="s">
        <v>422</v>
      </c>
      <c r="I180" s="64">
        <v>40436</v>
      </c>
    </row>
    <row r="181" spans="2:9" ht="41.4" x14ac:dyDescent="0.3">
      <c r="B181" s="69">
        <v>8350</v>
      </c>
      <c r="C181" s="62" t="s">
        <v>423</v>
      </c>
      <c r="D181" s="61" t="s">
        <v>164</v>
      </c>
      <c r="E181" s="63">
        <v>0.13</v>
      </c>
      <c r="F181" s="62" t="s">
        <v>424</v>
      </c>
      <c r="G181" s="61"/>
      <c r="H181" s="61" t="s">
        <v>425</v>
      </c>
      <c r="I181" s="64">
        <v>40436</v>
      </c>
    </row>
    <row r="182" spans="2:9" ht="41.4" x14ac:dyDescent="0.3">
      <c r="B182" s="69">
        <v>8351</v>
      </c>
      <c r="C182" s="62" t="s">
        <v>423</v>
      </c>
      <c r="D182" s="61" t="s">
        <v>164</v>
      </c>
      <c r="E182" s="63">
        <v>0.19</v>
      </c>
      <c r="F182" s="62" t="s">
        <v>424</v>
      </c>
      <c r="G182" s="61"/>
      <c r="H182" s="61" t="s">
        <v>426</v>
      </c>
      <c r="I182" s="64">
        <v>40436</v>
      </c>
    </row>
    <row r="183" spans="2:9" ht="41.4" x14ac:dyDescent="0.3">
      <c r="B183" s="69">
        <v>8352</v>
      </c>
      <c r="C183" s="62" t="s">
        <v>423</v>
      </c>
      <c r="D183" s="61" t="s">
        <v>164</v>
      </c>
      <c r="E183" s="63">
        <v>0.5</v>
      </c>
      <c r="F183" s="62" t="s">
        <v>424</v>
      </c>
      <c r="G183" s="61"/>
      <c r="H183" s="61" t="s">
        <v>307</v>
      </c>
      <c r="I183" s="64">
        <v>40436</v>
      </c>
    </row>
    <row r="184" spans="2:9" ht="41.4" x14ac:dyDescent="0.3">
      <c r="B184" s="69">
        <v>8353</v>
      </c>
      <c r="C184" s="62" t="s">
        <v>423</v>
      </c>
      <c r="D184" s="61" t="s">
        <v>164</v>
      </c>
      <c r="E184" s="63">
        <v>0.75</v>
      </c>
      <c r="F184" s="62" t="s">
        <v>424</v>
      </c>
      <c r="G184" s="61"/>
      <c r="H184" s="61" t="s">
        <v>427</v>
      </c>
      <c r="I184" s="64">
        <v>40436</v>
      </c>
    </row>
    <row r="185" spans="2:9" ht="41.4" x14ac:dyDescent="0.3">
      <c r="B185" s="69">
        <v>8354</v>
      </c>
      <c r="C185" s="62" t="s">
        <v>423</v>
      </c>
      <c r="D185" s="61" t="s">
        <v>164</v>
      </c>
      <c r="E185" s="63">
        <v>1.35</v>
      </c>
      <c r="F185" s="62" t="s">
        <v>424</v>
      </c>
      <c r="G185" s="61"/>
      <c r="H185" s="61" t="s">
        <v>310</v>
      </c>
      <c r="I185" s="64">
        <v>40436</v>
      </c>
    </row>
    <row r="186" spans="2:9" ht="41.4" x14ac:dyDescent="0.3">
      <c r="B186" s="69">
        <v>8355</v>
      </c>
      <c r="C186" s="62" t="s">
        <v>423</v>
      </c>
      <c r="D186" s="61" t="s">
        <v>164</v>
      </c>
      <c r="E186" s="63">
        <v>2.2000000000000002</v>
      </c>
      <c r="F186" s="62" t="s">
        <v>424</v>
      </c>
      <c r="G186" s="61"/>
      <c r="H186" s="61" t="s">
        <v>205</v>
      </c>
      <c r="I186" s="64">
        <v>40436</v>
      </c>
    </row>
    <row r="187" spans="2:9" ht="41.4" x14ac:dyDescent="0.3">
      <c r="B187" s="69">
        <v>8356</v>
      </c>
      <c r="C187" s="62" t="s">
        <v>428</v>
      </c>
      <c r="D187" s="61" t="s">
        <v>164</v>
      </c>
      <c r="E187" s="63">
        <v>0.23</v>
      </c>
      <c r="F187" s="62" t="s">
        <v>424</v>
      </c>
      <c r="G187" s="61"/>
      <c r="H187" s="61" t="s">
        <v>425</v>
      </c>
      <c r="I187" s="64">
        <v>40436</v>
      </c>
    </row>
    <row r="188" spans="2:9" ht="41.4" x14ac:dyDescent="0.3">
      <c r="B188" s="69">
        <v>8357</v>
      </c>
      <c r="C188" s="62" t="s">
        <v>428</v>
      </c>
      <c r="D188" s="61" t="s">
        <v>164</v>
      </c>
      <c r="E188" s="63">
        <v>0.43</v>
      </c>
      <c r="F188" s="62" t="s">
        <v>424</v>
      </c>
      <c r="G188" s="61"/>
      <c r="H188" s="61" t="s">
        <v>426</v>
      </c>
      <c r="I188" s="64">
        <v>40436</v>
      </c>
    </row>
    <row r="189" spans="2:9" ht="41.4" x14ac:dyDescent="0.3">
      <c r="B189" s="69">
        <v>8358</v>
      </c>
      <c r="C189" s="62" t="s">
        <v>428</v>
      </c>
      <c r="D189" s="61" t="s">
        <v>164</v>
      </c>
      <c r="E189" s="63">
        <v>0.9</v>
      </c>
      <c r="F189" s="62" t="s">
        <v>424</v>
      </c>
      <c r="G189" s="61"/>
      <c r="H189" s="61" t="s">
        <v>307</v>
      </c>
      <c r="I189" s="64">
        <v>40436</v>
      </c>
    </row>
    <row r="190" spans="2:9" ht="41.4" x14ac:dyDescent="0.3">
      <c r="B190" s="69">
        <v>8359</v>
      </c>
      <c r="C190" s="62" t="s">
        <v>428</v>
      </c>
      <c r="D190" s="61" t="s">
        <v>164</v>
      </c>
      <c r="E190" s="63">
        <v>1.35</v>
      </c>
      <c r="F190" s="62" t="s">
        <v>424</v>
      </c>
      <c r="G190" s="61"/>
      <c r="H190" s="61" t="s">
        <v>427</v>
      </c>
      <c r="I190" s="64">
        <v>40436</v>
      </c>
    </row>
    <row r="191" spans="2:9" ht="41.4" x14ac:dyDescent="0.3">
      <c r="B191" s="69">
        <v>8360</v>
      </c>
      <c r="C191" s="62" t="s">
        <v>428</v>
      </c>
      <c r="D191" s="61" t="s">
        <v>164</v>
      </c>
      <c r="E191" s="63">
        <v>2.4500000000000002</v>
      </c>
      <c r="F191" s="62" t="s">
        <v>424</v>
      </c>
      <c r="G191" s="61"/>
      <c r="H191" s="61" t="s">
        <v>310</v>
      </c>
      <c r="I191" s="64">
        <v>40436</v>
      </c>
    </row>
    <row r="192" spans="2:9" ht="41.4" x14ac:dyDescent="0.3">
      <c r="B192" s="69">
        <v>8361</v>
      </c>
      <c r="C192" s="62" t="s">
        <v>428</v>
      </c>
      <c r="D192" s="61" t="s">
        <v>164</v>
      </c>
      <c r="E192" s="70">
        <v>3.9</v>
      </c>
      <c r="F192" s="62" t="s">
        <v>424</v>
      </c>
      <c r="G192" s="61"/>
      <c r="H192" s="61" t="s">
        <v>205</v>
      </c>
      <c r="I192" s="64">
        <v>40436</v>
      </c>
    </row>
    <row r="193" spans="2:9" x14ac:dyDescent="0.3">
      <c r="B193" s="69">
        <v>8517</v>
      </c>
      <c r="C193" s="62" t="s">
        <v>429</v>
      </c>
      <c r="D193" s="61" t="s">
        <v>164</v>
      </c>
      <c r="E193" s="63">
        <v>1</v>
      </c>
      <c r="F193" s="62" t="s">
        <v>430</v>
      </c>
      <c r="G193" s="61"/>
      <c r="H193" s="61" t="s">
        <v>431</v>
      </c>
      <c r="I193" s="64">
        <v>40436</v>
      </c>
    </row>
    <row r="194" spans="2:9" x14ac:dyDescent="0.3">
      <c r="B194" s="69">
        <v>8518</v>
      </c>
      <c r="C194" s="62" t="s">
        <v>432</v>
      </c>
      <c r="D194" s="61" t="s">
        <v>164</v>
      </c>
      <c r="E194" s="63">
        <v>1.1499999999999999</v>
      </c>
      <c r="F194" s="62" t="s">
        <v>430</v>
      </c>
      <c r="G194" s="61"/>
      <c r="H194" s="61" t="s">
        <v>433</v>
      </c>
      <c r="I194" s="64">
        <v>40436</v>
      </c>
    </row>
    <row r="195" spans="2:9" ht="27.6" x14ac:dyDescent="0.3">
      <c r="B195" s="69">
        <v>8380</v>
      </c>
      <c r="C195" s="62" t="s">
        <v>434</v>
      </c>
      <c r="D195" s="61" t="s">
        <v>164</v>
      </c>
      <c r="E195" s="63">
        <v>11.5</v>
      </c>
      <c r="F195" s="62" t="s">
        <v>435</v>
      </c>
      <c r="G195" s="61" t="s">
        <v>436</v>
      </c>
      <c r="H195" s="61" t="s">
        <v>378</v>
      </c>
      <c r="I195" s="64">
        <v>40436</v>
      </c>
    </row>
    <row r="196" spans="2:9" ht="27.6" x14ac:dyDescent="0.3">
      <c r="B196" s="69">
        <v>8381</v>
      </c>
      <c r="C196" s="62" t="s">
        <v>434</v>
      </c>
      <c r="D196" s="61" t="s">
        <v>164</v>
      </c>
      <c r="E196" s="63">
        <v>19</v>
      </c>
      <c r="F196" s="62" t="s">
        <v>435</v>
      </c>
      <c r="G196" s="61" t="s">
        <v>390</v>
      </c>
      <c r="H196" s="61" t="s">
        <v>437</v>
      </c>
      <c r="I196" s="64">
        <v>40436</v>
      </c>
    </row>
    <row r="197" spans="2:9" ht="27.6" x14ac:dyDescent="0.3">
      <c r="B197" s="69">
        <v>8382</v>
      </c>
      <c r="C197" s="62" t="s">
        <v>434</v>
      </c>
      <c r="D197" s="61" t="s">
        <v>164</v>
      </c>
      <c r="E197" s="63">
        <v>42</v>
      </c>
      <c r="F197" s="62" t="s">
        <v>435</v>
      </c>
      <c r="G197" s="61" t="s">
        <v>438</v>
      </c>
      <c r="H197" s="61" t="s">
        <v>439</v>
      </c>
      <c r="I197" s="64">
        <v>40436</v>
      </c>
    </row>
    <row r="198" spans="2:9" ht="27.6" x14ac:dyDescent="0.3">
      <c r="B198" s="69">
        <v>8383</v>
      </c>
      <c r="C198" s="62" t="s">
        <v>434</v>
      </c>
      <c r="D198" s="61" t="s">
        <v>164</v>
      </c>
      <c r="E198" s="63">
        <v>76</v>
      </c>
      <c r="F198" s="62" t="s">
        <v>435</v>
      </c>
      <c r="G198" s="61" t="s">
        <v>440</v>
      </c>
      <c r="H198" s="61" t="s">
        <v>441</v>
      </c>
      <c r="I198" s="64">
        <v>40436</v>
      </c>
    </row>
    <row r="199" spans="2:9" ht="27.6" x14ac:dyDescent="0.3">
      <c r="B199" s="69">
        <v>8384</v>
      </c>
      <c r="C199" s="62" t="s">
        <v>434</v>
      </c>
      <c r="D199" s="61" t="s">
        <v>164</v>
      </c>
      <c r="E199" s="63">
        <v>115</v>
      </c>
      <c r="F199" s="62" t="s">
        <v>435</v>
      </c>
      <c r="G199" s="61" t="s">
        <v>442</v>
      </c>
      <c r="H199" s="61" t="s">
        <v>443</v>
      </c>
      <c r="I199" s="64">
        <v>40436</v>
      </c>
    </row>
    <row r="200" spans="2:9" x14ac:dyDescent="0.3">
      <c r="B200" s="69">
        <v>8540</v>
      </c>
      <c r="C200" s="62" t="s">
        <v>444</v>
      </c>
      <c r="D200" s="61" t="s">
        <v>164</v>
      </c>
      <c r="E200" s="63">
        <v>11</v>
      </c>
      <c r="F200" s="62" t="s">
        <v>445</v>
      </c>
      <c r="G200" s="61" t="s">
        <v>277</v>
      </c>
      <c r="H200" s="61" t="s">
        <v>446</v>
      </c>
      <c r="I200" s="64">
        <v>40436</v>
      </c>
    </row>
    <row r="201" spans="2:9" x14ac:dyDescent="0.3">
      <c r="B201" s="69">
        <v>8541</v>
      </c>
      <c r="C201" s="62" t="s">
        <v>444</v>
      </c>
      <c r="D201" s="61" t="s">
        <v>164</v>
      </c>
      <c r="E201" s="63">
        <v>18</v>
      </c>
      <c r="F201" s="62" t="s">
        <v>445</v>
      </c>
      <c r="G201" s="61" t="s">
        <v>308</v>
      </c>
      <c r="H201" s="61" t="s">
        <v>447</v>
      </c>
      <c r="I201" s="64">
        <v>40436</v>
      </c>
    </row>
    <row r="202" spans="2:9" x14ac:dyDescent="0.3">
      <c r="B202" s="69">
        <v>8542</v>
      </c>
      <c r="C202" s="62" t="s">
        <v>444</v>
      </c>
      <c r="D202" s="61" t="s">
        <v>164</v>
      </c>
      <c r="E202" s="63">
        <v>22</v>
      </c>
      <c r="F202" s="62" t="s">
        <v>445</v>
      </c>
      <c r="G202" s="61" t="s">
        <v>173</v>
      </c>
      <c r="H202" s="61" t="s">
        <v>448</v>
      </c>
      <c r="I202" s="64">
        <v>40436</v>
      </c>
    </row>
    <row r="203" spans="2:9" x14ac:dyDescent="0.3">
      <c r="B203" s="69">
        <v>8401</v>
      </c>
      <c r="C203" s="62" t="s">
        <v>449</v>
      </c>
      <c r="D203" s="61" t="s">
        <v>164</v>
      </c>
      <c r="E203" s="63">
        <v>25</v>
      </c>
      <c r="F203" s="62"/>
      <c r="G203" s="61" t="s">
        <v>450</v>
      </c>
      <c r="H203" s="61"/>
      <c r="I203" s="64">
        <v>40436</v>
      </c>
    </row>
    <row r="204" spans="2:9" x14ac:dyDescent="0.3">
      <c r="B204" s="69">
        <v>8390</v>
      </c>
      <c r="C204" s="62" t="s">
        <v>451</v>
      </c>
      <c r="D204" s="61" t="s">
        <v>164</v>
      </c>
      <c r="E204" s="63">
        <v>15.5</v>
      </c>
      <c r="F204" s="62" t="s">
        <v>452</v>
      </c>
      <c r="G204" s="61" t="s">
        <v>453</v>
      </c>
      <c r="H204" s="61" t="s">
        <v>378</v>
      </c>
      <c r="I204" s="64">
        <v>40436</v>
      </c>
    </row>
    <row r="205" spans="2:9" x14ac:dyDescent="0.3">
      <c r="B205" s="69">
        <v>8391</v>
      </c>
      <c r="C205" s="62" t="s">
        <v>451</v>
      </c>
      <c r="D205" s="61" t="s">
        <v>164</v>
      </c>
      <c r="E205" s="63">
        <v>21.5</v>
      </c>
      <c r="F205" s="62" t="s">
        <v>452</v>
      </c>
      <c r="G205" s="61" t="s">
        <v>390</v>
      </c>
      <c r="H205" s="61" t="s">
        <v>437</v>
      </c>
      <c r="I205" s="64">
        <v>40436</v>
      </c>
    </row>
    <row r="206" spans="2:9" x14ac:dyDescent="0.3">
      <c r="B206" s="69">
        <v>8392</v>
      </c>
      <c r="C206" s="62" t="s">
        <v>451</v>
      </c>
      <c r="D206" s="61" t="s">
        <v>164</v>
      </c>
      <c r="E206" s="63">
        <v>28.75</v>
      </c>
      <c r="F206" s="62" t="s">
        <v>452</v>
      </c>
      <c r="G206" s="61" t="s">
        <v>369</v>
      </c>
      <c r="H206" s="61" t="s">
        <v>439</v>
      </c>
      <c r="I206" s="64">
        <v>40436</v>
      </c>
    </row>
    <row r="207" spans="2:9" x14ac:dyDescent="0.3">
      <c r="B207" s="69">
        <v>8393</v>
      </c>
      <c r="C207" s="62" t="s">
        <v>451</v>
      </c>
      <c r="D207" s="61" t="s">
        <v>164</v>
      </c>
      <c r="E207" s="63">
        <v>40</v>
      </c>
      <c r="F207" s="62" t="s">
        <v>452</v>
      </c>
      <c r="G207" s="61" t="s">
        <v>454</v>
      </c>
      <c r="H207" s="61" t="s">
        <v>441</v>
      </c>
      <c r="I207" s="64">
        <v>40436</v>
      </c>
    </row>
    <row r="208" spans="2:9" x14ac:dyDescent="0.3">
      <c r="B208" s="69">
        <v>8394</v>
      </c>
      <c r="C208" s="62" t="s">
        <v>451</v>
      </c>
      <c r="D208" s="61" t="s">
        <v>164</v>
      </c>
      <c r="E208" s="63">
        <v>52</v>
      </c>
      <c r="F208" s="62" t="s">
        <v>452</v>
      </c>
      <c r="G208" s="61" t="s">
        <v>313</v>
      </c>
      <c r="H208" s="61" t="s">
        <v>443</v>
      </c>
      <c r="I208" s="64">
        <v>40436</v>
      </c>
    </row>
    <row r="209" spans="2:9" x14ac:dyDescent="0.3">
      <c r="B209" s="69">
        <v>8395</v>
      </c>
      <c r="C209" s="62" t="s">
        <v>451</v>
      </c>
      <c r="D209" s="61" t="s">
        <v>164</v>
      </c>
      <c r="E209" s="70">
        <v>66</v>
      </c>
      <c r="F209" s="62" t="s">
        <v>452</v>
      </c>
      <c r="G209" s="61" t="s">
        <v>221</v>
      </c>
      <c r="H209" s="61" t="s">
        <v>324</v>
      </c>
      <c r="I209" s="64">
        <v>40436</v>
      </c>
    </row>
    <row r="210" spans="2:9" x14ac:dyDescent="0.3">
      <c r="B210" s="69">
        <v>8396</v>
      </c>
      <c r="C210" s="62" t="s">
        <v>451</v>
      </c>
      <c r="D210" s="61" t="s">
        <v>164</v>
      </c>
      <c r="E210" s="70">
        <v>82</v>
      </c>
      <c r="F210" s="62" t="s">
        <v>452</v>
      </c>
      <c r="G210" s="61" t="s">
        <v>455</v>
      </c>
      <c r="H210" s="61" t="s">
        <v>456</v>
      </c>
      <c r="I210" s="64">
        <v>40436</v>
      </c>
    </row>
    <row r="211" spans="2:9" x14ac:dyDescent="0.3">
      <c r="B211" s="69">
        <v>8397</v>
      </c>
      <c r="C211" s="62" t="s">
        <v>451</v>
      </c>
      <c r="D211" s="61" t="s">
        <v>164</v>
      </c>
      <c r="E211" s="63">
        <v>95</v>
      </c>
      <c r="F211" s="62" t="s">
        <v>452</v>
      </c>
      <c r="G211" s="61" t="s">
        <v>371</v>
      </c>
      <c r="H211" s="61" t="s">
        <v>457</v>
      </c>
      <c r="I211" s="64">
        <v>40436</v>
      </c>
    </row>
    <row r="212" spans="2:9" x14ac:dyDescent="0.3">
      <c r="B212" s="69">
        <v>8398</v>
      </c>
      <c r="C212" s="62" t="s">
        <v>451</v>
      </c>
      <c r="D212" s="61" t="s">
        <v>164</v>
      </c>
      <c r="E212" s="63">
        <v>140</v>
      </c>
      <c r="F212" s="62" t="s">
        <v>452</v>
      </c>
      <c r="G212" s="61" t="s">
        <v>458</v>
      </c>
      <c r="H212" s="61" t="s">
        <v>459</v>
      </c>
      <c r="I212" s="64">
        <v>40436</v>
      </c>
    </row>
    <row r="213" spans="2:9" ht="55.2" x14ac:dyDescent="0.3">
      <c r="B213" s="69">
        <v>8570</v>
      </c>
      <c r="C213" s="62" t="s">
        <v>460</v>
      </c>
      <c r="D213" s="61" t="s">
        <v>164</v>
      </c>
      <c r="E213" s="63">
        <v>14.75</v>
      </c>
      <c r="F213" s="62" t="s">
        <v>461</v>
      </c>
      <c r="G213" s="61" t="s">
        <v>462</v>
      </c>
      <c r="H213" s="61" t="s">
        <v>378</v>
      </c>
      <c r="I213" s="64">
        <v>40436</v>
      </c>
    </row>
    <row r="214" spans="2:9" ht="55.2" x14ac:dyDescent="0.3">
      <c r="B214" s="69">
        <v>8571</v>
      </c>
      <c r="C214" s="62" t="s">
        <v>460</v>
      </c>
      <c r="D214" s="61" t="s">
        <v>164</v>
      </c>
      <c r="E214" s="70">
        <v>23.5</v>
      </c>
      <c r="F214" s="62" t="s">
        <v>461</v>
      </c>
      <c r="G214" s="61" t="s">
        <v>274</v>
      </c>
      <c r="H214" s="61" t="s">
        <v>437</v>
      </c>
      <c r="I214" s="64">
        <v>40436</v>
      </c>
    </row>
    <row r="215" spans="2:9" ht="55.2" x14ac:dyDescent="0.3">
      <c r="B215" s="69">
        <v>8572</v>
      </c>
      <c r="C215" s="62" t="s">
        <v>460</v>
      </c>
      <c r="D215" s="61" t="s">
        <v>164</v>
      </c>
      <c r="E215" s="70">
        <v>33</v>
      </c>
      <c r="F215" s="62" t="s">
        <v>461</v>
      </c>
      <c r="G215" s="61" t="s">
        <v>463</v>
      </c>
      <c r="H215" s="61" t="s">
        <v>379</v>
      </c>
      <c r="I215" s="64">
        <v>40436</v>
      </c>
    </row>
    <row r="216" spans="2:9" ht="55.2" x14ac:dyDescent="0.3">
      <c r="B216" s="69">
        <v>8573</v>
      </c>
      <c r="C216" s="62" t="s">
        <v>460</v>
      </c>
      <c r="D216" s="61" t="s">
        <v>164</v>
      </c>
      <c r="E216" s="63">
        <v>38</v>
      </c>
      <c r="F216" s="62" t="s">
        <v>461</v>
      </c>
      <c r="G216" s="61" t="s">
        <v>464</v>
      </c>
      <c r="H216" s="61" t="s">
        <v>465</v>
      </c>
      <c r="I216" s="64">
        <v>40436</v>
      </c>
    </row>
    <row r="217" spans="2:9" x14ac:dyDescent="0.3">
      <c r="B217" s="69">
        <v>8410</v>
      </c>
      <c r="C217" s="62" t="s">
        <v>466</v>
      </c>
      <c r="D217" s="61" t="s">
        <v>164</v>
      </c>
      <c r="E217" s="63">
        <v>3.25</v>
      </c>
      <c r="F217" s="62" t="s">
        <v>467</v>
      </c>
      <c r="G217" s="61"/>
      <c r="H217" s="61" t="s">
        <v>468</v>
      </c>
      <c r="I217" s="64">
        <v>40436</v>
      </c>
    </row>
    <row r="218" spans="2:9" x14ac:dyDescent="0.3">
      <c r="B218" s="69">
        <v>8411</v>
      </c>
      <c r="C218" s="62" t="s">
        <v>466</v>
      </c>
      <c r="D218" s="61" t="s">
        <v>164</v>
      </c>
      <c r="E218" s="63">
        <v>4.25</v>
      </c>
      <c r="F218" s="62" t="s">
        <v>467</v>
      </c>
      <c r="G218" s="61"/>
      <c r="H218" s="61" t="s">
        <v>469</v>
      </c>
      <c r="I218" s="64">
        <v>40436</v>
      </c>
    </row>
    <row r="219" spans="2:9" x14ac:dyDescent="0.3">
      <c r="B219" s="69">
        <v>8412</v>
      </c>
      <c r="C219" s="62" t="s">
        <v>470</v>
      </c>
      <c r="D219" s="61" t="s">
        <v>164</v>
      </c>
      <c r="E219" s="63">
        <v>8.75</v>
      </c>
      <c r="F219" s="62" t="s">
        <v>467</v>
      </c>
      <c r="G219" s="61" t="s">
        <v>185</v>
      </c>
      <c r="H219" s="61" t="s">
        <v>471</v>
      </c>
      <c r="I219" s="64">
        <v>40436</v>
      </c>
    </row>
    <row r="220" spans="2:9" x14ac:dyDescent="0.3">
      <c r="B220" s="69">
        <v>8413</v>
      </c>
      <c r="C220" s="62" t="s">
        <v>470</v>
      </c>
      <c r="D220" s="61" t="s">
        <v>164</v>
      </c>
      <c r="E220" s="63">
        <v>15.25</v>
      </c>
      <c r="F220" s="62" t="s">
        <v>467</v>
      </c>
      <c r="G220" s="61" t="s">
        <v>400</v>
      </c>
      <c r="H220" s="61" t="s">
        <v>472</v>
      </c>
      <c r="I220" s="64">
        <v>40436</v>
      </c>
    </row>
    <row r="221" spans="2:9" x14ac:dyDescent="0.3">
      <c r="B221" s="69">
        <v>8075</v>
      </c>
      <c r="C221" s="62" t="s">
        <v>473</v>
      </c>
      <c r="D221" s="61" t="s">
        <v>216</v>
      </c>
      <c r="E221" s="63">
        <v>0.35</v>
      </c>
      <c r="F221" s="62"/>
      <c r="G221" s="61"/>
      <c r="H221" s="61"/>
      <c r="I221" s="64">
        <v>40436</v>
      </c>
    </row>
    <row r="222" spans="2:9" x14ac:dyDescent="0.3">
      <c r="B222" s="69">
        <v>8633</v>
      </c>
      <c r="C222" s="62" t="s">
        <v>474</v>
      </c>
      <c r="D222" s="61" t="s">
        <v>164</v>
      </c>
      <c r="E222" s="63">
        <v>10.25</v>
      </c>
      <c r="F222" s="62" t="s">
        <v>475</v>
      </c>
      <c r="G222" s="61" t="s">
        <v>277</v>
      </c>
      <c r="H222" s="61" t="s">
        <v>476</v>
      </c>
      <c r="I222" s="64">
        <v>40436</v>
      </c>
    </row>
    <row r="223" spans="2:9" x14ac:dyDescent="0.3">
      <c r="B223" s="69">
        <v>8634</v>
      </c>
      <c r="C223" s="62" t="s">
        <v>474</v>
      </c>
      <c r="D223" s="61" t="s">
        <v>164</v>
      </c>
      <c r="E223" s="63">
        <v>15.75</v>
      </c>
      <c r="F223" s="62" t="s">
        <v>475</v>
      </c>
      <c r="G223" s="61" t="s">
        <v>387</v>
      </c>
      <c r="H223" s="61" t="s">
        <v>477</v>
      </c>
      <c r="I223" s="64">
        <v>40436</v>
      </c>
    </row>
    <row r="224" spans="2:9" x14ac:dyDescent="0.3">
      <c r="B224" s="69">
        <v>8635</v>
      </c>
      <c r="C224" s="62" t="s">
        <v>474</v>
      </c>
      <c r="D224" s="61" t="s">
        <v>164</v>
      </c>
      <c r="E224" s="63">
        <v>24.75</v>
      </c>
      <c r="F224" s="62" t="s">
        <v>475</v>
      </c>
      <c r="G224" s="61" t="s">
        <v>478</v>
      </c>
      <c r="H224" s="61" t="s">
        <v>479</v>
      </c>
      <c r="I224" s="64">
        <v>40436</v>
      </c>
    </row>
    <row r="225" spans="2:9" ht="27.6" x14ac:dyDescent="0.3">
      <c r="B225" s="69">
        <v>8430</v>
      </c>
      <c r="C225" s="62" t="s">
        <v>480</v>
      </c>
      <c r="D225" s="61" t="s">
        <v>164</v>
      </c>
      <c r="E225" s="63">
        <v>7</v>
      </c>
      <c r="F225" s="62" t="s">
        <v>481</v>
      </c>
      <c r="G225" s="61"/>
      <c r="H225" s="61"/>
      <c r="I225" s="64">
        <v>40436</v>
      </c>
    </row>
    <row r="226" spans="2:9" ht="27.6" x14ac:dyDescent="0.3">
      <c r="B226" s="69">
        <v>8431</v>
      </c>
      <c r="C226" s="62" t="s">
        <v>482</v>
      </c>
      <c r="D226" s="61" t="s">
        <v>164</v>
      </c>
      <c r="E226" s="63">
        <v>65</v>
      </c>
      <c r="F226" s="62" t="s">
        <v>483</v>
      </c>
      <c r="G226" s="61" t="s">
        <v>170</v>
      </c>
      <c r="H226" s="61"/>
      <c r="I226" s="64">
        <v>40436</v>
      </c>
    </row>
    <row r="227" spans="2:9" ht="27.6" x14ac:dyDescent="0.3">
      <c r="B227" s="69">
        <v>8432</v>
      </c>
      <c r="C227" s="62" t="s">
        <v>482</v>
      </c>
      <c r="D227" s="61" t="s">
        <v>164</v>
      </c>
      <c r="E227" s="63">
        <v>115</v>
      </c>
      <c r="F227" s="62" t="s">
        <v>483</v>
      </c>
      <c r="G227" s="61" t="s">
        <v>311</v>
      </c>
      <c r="H227" s="61"/>
      <c r="I227" s="64">
        <v>40436</v>
      </c>
    </row>
    <row r="228" spans="2:9" ht="27.6" x14ac:dyDescent="0.3">
      <c r="B228" s="69">
        <v>8433</v>
      </c>
      <c r="C228" s="62" t="s">
        <v>482</v>
      </c>
      <c r="D228" s="61" t="s">
        <v>164</v>
      </c>
      <c r="E228" s="63">
        <v>125</v>
      </c>
      <c r="F228" s="62" t="s">
        <v>483</v>
      </c>
      <c r="G228" s="61" t="s">
        <v>264</v>
      </c>
      <c r="H228" s="61"/>
      <c r="I228" s="64">
        <v>40436</v>
      </c>
    </row>
    <row r="229" spans="2:9" ht="27.6" x14ac:dyDescent="0.3">
      <c r="B229" s="69">
        <v>8434</v>
      </c>
      <c r="C229" s="62" t="s">
        <v>482</v>
      </c>
      <c r="D229" s="61" t="s">
        <v>164</v>
      </c>
      <c r="E229" s="63">
        <v>140</v>
      </c>
      <c r="F229" s="62" t="s">
        <v>483</v>
      </c>
      <c r="G229" s="61" t="s">
        <v>221</v>
      </c>
      <c r="H229" s="61"/>
      <c r="I229" s="64">
        <v>40436</v>
      </c>
    </row>
    <row r="230" spans="2:9" x14ac:dyDescent="0.3">
      <c r="B230" s="69">
        <v>8436</v>
      </c>
      <c r="C230" s="62" t="s">
        <v>484</v>
      </c>
      <c r="D230" s="61" t="s">
        <v>164</v>
      </c>
      <c r="E230" s="63">
        <v>55</v>
      </c>
      <c r="F230" s="62"/>
      <c r="G230" s="61" t="s">
        <v>419</v>
      </c>
      <c r="H230" s="61"/>
      <c r="I230" s="64">
        <v>40436</v>
      </c>
    </row>
    <row r="231" spans="2:9" x14ac:dyDescent="0.3">
      <c r="B231" s="69">
        <v>8437</v>
      </c>
      <c r="C231" s="62" t="s">
        <v>484</v>
      </c>
      <c r="D231" s="61" t="s">
        <v>164</v>
      </c>
      <c r="E231" s="63">
        <v>83</v>
      </c>
      <c r="F231" s="62"/>
      <c r="G231" s="61" t="s">
        <v>200</v>
      </c>
      <c r="H231" s="61"/>
      <c r="I231" s="64">
        <v>40436</v>
      </c>
    </row>
    <row r="232" spans="2:9" x14ac:dyDescent="0.3">
      <c r="B232" s="69">
        <v>8438</v>
      </c>
      <c r="C232" s="62" t="s">
        <v>484</v>
      </c>
      <c r="D232" s="61" t="s">
        <v>164</v>
      </c>
      <c r="E232" s="63">
        <v>110</v>
      </c>
      <c r="F232" s="62"/>
      <c r="G232" s="61" t="s">
        <v>313</v>
      </c>
      <c r="H232" s="61"/>
      <c r="I232" s="64">
        <v>40436</v>
      </c>
    </row>
    <row r="233" spans="2:9" x14ac:dyDescent="0.3">
      <c r="B233" s="69">
        <v>8439</v>
      </c>
      <c r="C233" s="62" t="s">
        <v>484</v>
      </c>
      <c r="D233" s="61" t="s">
        <v>164</v>
      </c>
      <c r="E233" s="63">
        <v>140</v>
      </c>
      <c r="F233" s="62"/>
      <c r="G233" s="61" t="s">
        <v>485</v>
      </c>
      <c r="H233" s="61"/>
      <c r="I233" s="64">
        <v>40436</v>
      </c>
    </row>
    <row r="234" spans="2:9" x14ac:dyDescent="0.3">
      <c r="B234" s="69">
        <v>8660</v>
      </c>
      <c r="C234" s="62" t="s">
        <v>486</v>
      </c>
      <c r="D234" s="61" t="s">
        <v>164</v>
      </c>
      <c r="E234" s="63">
        <v>10.25</v>
      </c>
      <c r="F234" s="62" t="s">
        <v>487</v>
      </c>
      <c r="G234" s="61" t="s">
        <v>168</v>
      </c>
      <c r="H234" s="62" t="s">
        <v>214</v>
      </c>
      <c r="I234" s="64">
        <v>40436</v>
      </c>
    </row>
    <row r="235" spans="2:9" x14ac:dyDescent="0.3">
      <c r="B235" s="69">
        <v>8661</v>
      </c>
      <c r="C235" s="62" t="s">
        <v>486</v>
      </c>
      <c r="D235" s="61" t="s">
        <v>164</v>
      </c>
      <c r="E235" s="63">
        <v>27.75</v>
      </c>
      <c r="F235" s="62" t="s">
        <v>487</v>
      </c>
      <c r="G235" s="61" t="s">
        <v>308</v>
      </c>
      <c r="H235" s="62" t="s">
        <v>210</v>
      </c>
      <c r="I235" s="64">
        <v>40436</v>
      </c>
    </row>
    <row r="236" spans="2:9" x14ac:dyDescent="0.3">
      <c r="B236" s="69">
        <v>8662</v>
      </c>
      <c r="C236" s="62" t="s">
        <v>486</v>
      </c>
      <c r="D236" s="61" t="s">
        <v>164</v>
      </c>
      <c r="E236" s="63">
        <v>31.75</v>
      </c>
      <c r="F236" s="62" t="s">
        <v>487</v>
      </c>
      <c r="G236" s="61" t="s">
        <v>419</v>
      </c>
      <c r="H236" s="62" t="s">
        <v>488</v>
      </c>
      <c r="I236" s="64">
        <v>40436</v>
      </c>
    </row>
    <row r="237" spans="2:9" ht="27.6" x14ac:dyDescent="0.3">
      <c r="B237" s="69">
        <v>8450</v>
      </c>
      <c r="C237" s="62" t="s">
        <v>489</v>
      </c>
      <c r="D237" s="61" t="s">
        <v>164</v>
      </c>
      <c r="E237" s="63">
        <v>16</v>
      </c>
      <c r="F237" s="62" t="s">
        <v>490</v>
      </c>
      <c r="G237" s="61"/>
      <c r="H237" s="61" t="s">
        <v>491</v>
      </c>
      <c r="I237" s="64">
        <v>40436</v>
      </c>
    </row>
    <row r="238" spans="2:9" ht="27.6" x14ac:dyDescent="0.3">
      <c r="B238" s="69">
        <v>8451</v>
      </c>
      <c r="C238" s="62" t="s">
        <v>489</v>
      </c>
      <c r="D238" s="61" t="s">
        <v>164</v>
      </c>
      <c r="E238" s="70">
        <v>24</v>
      </c>
      <c r="F238" s="62" t="s">
        <v>490</v>
      </c>
      <c r="G238" s="61"/>
      <c r="H238" s="61" t="s">
        <v>492</v>
      </c>
      <c r="I238" s="64">
        <v>40436</v>
      </c>
    </row>
    <row r="239" spans="2:9" ht="27.6" x14ac:dyDescent="0.3">
      <c r="B239" s="69">
        <v>8452</v>
      </c>
      <c r="C239" s="62" t="s">
        <v>493</v>
      </c>
      <c r="D239" s="61" t="s">
        <v>164</v>
      </c>
      <c r="E239" s="70">
        <v>10.75</v>
      </c>
      <c r="F239" s="62" t="s">
        <v>490</v>
      </c>
      <c r="G239" s="61"/>
      <c r="H239" s="61" t="s">
        <v>494</v>
      </c>
      <c r="I239" s="64">
        <v>40436</v>
      </c>
    </row>
    <row r="240" spans="2:9" ht="41.4" x14ac:dyDescent="0.3">
      <c r="B240" s="69">
        <v>8453</v>
      </c>
      <c r="C240" s="62" t="s">
        <v>493</v>
      </c>
      <c r="D240" s="61" t="s">
        <v>164</v>
      </c>
      <c r="E240" s="70">
        <v>18.5</v>
      </c>
      <c r="F240" s="62" t="s">
        <v>495</v>
      </c>
      <c r="G240" s="61"/>
      <c r="H240" s="61" t="s">
        <v>494</v>
      </c>
      <c r="I240" s="64">
        <v>40436</v>
      </c>
    </row>
    <row r="241" spans="2:9" ht="27.6" x14ac:dyDescent="0.3">
      <c r="B241" s="69">
        <v>8470</v>
      </c>
      <c r="C241" s="62" t="s">
        <v>496</v>
      </c>
      <c r="D241" s="61" t="s">
        <v>164</v>
      </c>
      <c r="E241" s="70">
        <v>2.15</v>
      </c>
      <c r="F241" s="62" t="s">
        <v>497</v>
      </c>
      <c r="G241" s="61" t="s">
        <v>498</v>
      </c>
      <c r="H241" s="61"/>
      <c r="I241" s="64">
        <v>40436</v>
      </c>
    </row>
    <row r="242" spans="2:9" ht="27.6" x14ac:dyDescent="0.3">
      <c r="B242" s="69">
        <v>8471</v>
      </c>
      <c r="C242" s="62" t="s">
        <v>496</v>
      </c>
      <c r="D242" s="61" t="s">
        <v>164</v>
      </c>
      <c r="E242" s="63">
        <v>3.2</v>
      </c>
      <c r="F242" s="62" t="s">
        <v>497</v>
      </c>
      <c r="G242" s="61" t="s">
        <v>204</v>
      </c>
      <c r="H242" s="61"/>
      <c r="I242" s="64">
        <v>40436</v>
      </c>
    </row>
    <row r="243" spans="2:9" ht="27.6" x14ac:dyDescent="0.3">
      <c r="B243" s="69">
        <v>8472</v>
      </c>
      <c r="C243" s="62" t="s">
        <v>496</v>
      </c>
      <c r="D243" s="61" t="s">
        <v>164</v>
      </c>
      <c r="E243" s="63">
        <v>4.0999999999999996</v>
      </c>
      <c r="F243" s="62" t="s">
        <v>497</v>
      </c>
      <c r="G243" s="61" t="s">
        <v>185</v>
      </c>
      <c r="H243" s="61"/>
      <c r="I243" s="64">
        <v>40436</v>
      </c>
    </row>
    <row r="244" spans="2:9" ht="27.6" x14ac:dyDescent="0.3">
      <c r="B244" s="69">
        <v>8473</v>
      </c>
      <c r="C244" s="62" t="s">
        <v>496</v>
      </c>
      <c r="D244" s="61" t="s">
        <v>164</v>
      </c>
      <c r="E244" s="63">
        <v>7.75</v>
      </c>
      <c r="F244" s="62" t="s">
        <v>497</v>
      </c>
      <c r="G244" s="61" t="s">
        <v>166</v>
      </c>
      <c r="H244" s="61"/>
      <c r="I244" s="64">
        <v>40436</v>
      </c>
    </row>
    <row r="245" spans="2:9" ht="27.6" x14ac:dyDescent="0.3">
      <c r="B245" s="69">
        <v>8474</v>
      </c>
      <c r="C245" s="62" t="s">
        <v>496</v>
      </c>
      <c r="D245" s="61" t="s">
        <v>164</v>
      </c>
      <c r="E245" s="63">
        <v>9.25</v>
      </c>
      <c r="F245" s="62" t="s">
        <v>497</v>
      </c>
      <c r="G245" s="61" t="s">
        <v>400</v>
      </c>
      <c r="H245" s="61"/>
      <c r="I245" s="64">
        <v>40436</v>
      </c>
    </row>
    <row r="246" spans="2:9" ht="27.6" x14ac:dyDescent="0.3">
      <c r="B246" s="69">
        <v>8475</v>
      </c>
      <c r="C246" s="62" t="s">
        <v>496</v>
      </c>
      <c r="D246" s="61" t="s">
        <v>164</v>
      </c>
      <c r="E246" s="63">
        <v>16</v>
      </c>
      <c r="F246" s="62" t="s">
        <v>497</v>
      </c>
      <c r="G246" s="61" t="s">
        <v>462</v>
      </c>
      <c r="H246" s="61"/>
      <c r="I246" s="64">
        <v>40436</v>
      </c>
    </row>
    <row r="247" spans="2:9" ht="27.6" x14ac:dyDescent="0.3">
      <c r="B247" s="69">
        <v>8476</v>
      </c>
      <c r="C247" s="62" t="s">
        <v>496</v>
      </c>
      <c r="D247" s="61" t="s">
        <v>164</v>
      </c>
      <c r="E247" s="63">
        <v>18.75</v>
      </c>
      <c r="F247" s="62" t="s">
        <v>497</v>
      </c>
      <c r="G247" s="61" t="s">
        <v>390</v>
      </c>
      <c r="H247" s="61"/>
      <c r="I247" s="64">
        <v>40436</v>
      </c>
    </row>
    <row r="248" spans="2:9" ht="27.6" x14ac:dyDescent="0.3">
      <c r="B248" s="69">
        <v>8477</v>
      </c>
      <c r="C248" s="62" t="s">
        <v>496</v>
      </c>
      <c r="D248" s="61" t="s">
        <v>164</v>
      </c>
      <c r="E248" s="63">
        <v>26.5</v>
      </c>
      <c r="F248" s="62" t="s">
        <v>497</v>
      </c>
      <c r="G248" s="61" t="s">
        <v>463</v>
      </c>
      <c r="H248" s="61"/>
      <c r="I248" s="64">
        <v>40436</v>
      </c>
    </row>
    <row r="249" spans="2:9" ht="27.6" x14ac:dyDescent="0.3">
      <c r="B249" s="69">
        <v>8478</v>
      </c>
      <c r="C249" s="62" t="s">
        <v>496</v>
      </c>
      <c r="D249" s="61" t="s">
        <v>164</v>
      </c>
      <c r="E249" s="63">
        <v>31</v>
      </c>
      <c r="F249" s="62" t="s">
        <v>497</v>
      </c>
      <c r="G249" s="61" t="s">
        <v>393</v>
      </c>
      <c r="H249" s="61"/>
      <c r="I249" s="64">
        <v>40436</v>
      </c>
    </row>
    <row r="250" spans="2:9" ht="27.6" x14ac:dyDescent="0.3">
      <c r="B250" s="69">
        <v>8479</v>
      </c>
      <c r="C250" s="62" t="s">
        <v>496</v>
      </c>
      <c r="D250" s="61" t="s">
        <v>164</v>
      </c>
      <c r="E250" s="63">
        <v>36</v>
      </c>
      <c r="F250" s="62" t="s">
        <v>497</v>
      </c>
      <c r="G250" s="61" t="s">
        <v>313</v>
      </c>
      <c r="H250" s="61"/>
      <c r="I250" s="64">
        <v>40436</v>
      </c>
    </row>
    <row r="251" spans="2:9" ht="27.6" x14ac:dyDescent="0.3">
      <c r="B251" s="69">
        <v>8480</v>
      </c>
      <c r="C251" s="62" t="s">
        <v>496</v>
      </c>
      <c r="D251" s="61" t="s">
        <v>164</v>
      </c>
      <c r="E251" s="63">
        <v>80</v>
      </c>
      <c r="F251" s="62" t="s">
        <v>497</v>
      </c>
      <c r="G251" s="61" t="s">
        <v>485</v>
      </c>
      <c r="H251" s="61"/>
      <c r="I251" s="64">
        <v>40436</v>
      </c>
    </row>
    <row r="252" spans="2:9" ht="27.6" x14ac:dyDescent="0.3">
      <c r="B252" s="69">
        <v>8481</v>
      </c>
      <c r="C252" s="62" t="s">
        <v>496</v>
      </c>
      <c r="D252" s="61" t="s">
        <v>164</v>
      </c>
      <c r="E252" s="63">
        <v>95</v>
      </c>
      <c r="F252" s="62" t="s">
        <v>497</v>
      </c>
      <c r="G252" s="61" t="s">
        <v>346</v>
      </c>
      <c r="H252" s="61"/>
      <c r="I252" s="64">
        <v>40436</v>
      </c>
    </row>
    <row r="253" spans="2:9" ht="27.6" x14ac:dyDescent="0.3">
      <c r="B253" s="69">
        <v>8482</v>
      </c>
      <c r="C253" s="62" t="s">
        <v>496</v>
      </c>
      <c r="D253" s="61" t="s">
        <v>164</v>
      </c>
      <c r="E253" s="63">
        <v>120</v>
      </c>
      <c r="F253" s="62" t="s">
        <v>497</v>
      </c>
      <c r="G253" s="61" t="s">
        <v>499</v>
      </c>
      <c r="H253" s="61"/>
      <c r="I253" s="64">
        <v>40436</v>
      </c>
    </row>
    <row r="254" spans="2:9" ht="27.6" x14ac:dyDescent="0.3">
      <c r="B254" s="69">
        <v>8483</v>
      </c>
      <c r="C254" s="62" t="s">
        <v>496</v>
      </c>
      <c r="D254" s="61" t="s">
        <v>164</v>
      </c>
      <c r="E254" s="63">
        <v>135</v>
      </c>
      <c r="F254" s="62" t="s">
        <v>497</v>
      </c>
      <c r="G254" s="61" t="s">
        <v>197</v>
      </c>
      <c r="H254" s="61"/>
      <c r="I254" s="64">
        <v>40436</v>
      </c>
    </row>
    <row r="255" spans="2:9" ht="27.6" x14ac:dyDescent="0.3">
      <c r="B255" s="69">
        <v>8484</v>
      </c>
      <c r="C255" s="62" t="s">
        <v>496</v>
      </c>
      <c r="D255" s="61" t="s">
        <v>164</v>
      </c>
      <c r="E255" s="63">
        <v>155</v>
      </c>
      <c r="F255" s="62" t="s">
        <v>497</v>
      </c>
      <c r="G255" s="61" t="s">
        <v>500</v>
      </c>
      <c r="H255" s="61"/>
      <c r="I255" s="64">
        <v>40436</v>
      </c>
    </row>
    <row r="256" spans="2:9" ht="27.6" x14ac:dyDescent="0.3">
      <c r="B256" s="69">
        <v>8485</v>
      </c>
      <c r="C256" s="62" t="s">
        <v>496</v>
      </c>
      <c r="D256" s="61" t="s">
        <v>164</v>
      </c>
      <c r="E256" s="63">
        <v>180</v>
      </c>
      <c r="F256" s="62" t="s">
        <v>497</v>
      </c>
      <c r="G256" s="61" t="s">
        <v>383</v>
      </c>
      <c r="H256" s="61"/>
      <c r="I256" s="64">
        <v>40436</v>
      </c>
    </row>
    <row r="257" spans="2:9" x14ac:dyDescent="0.3">
      <c r="B257" s="69">
        <v>8510</v>
      </c>
      <c r="C257" s="62" t="s">
        <v>501</v>
      </c>
      <c r="D257" s="61" t="s">
        <v>164</v>
      </c>
      <c r="E257" s="63">
        <v>6</v>
      </c>
      <c r="F257" s="62" t="s">
        <v>502</v>
      </c>
      <c r="G257" s="61" t="s">
        <v>503</v>
      </c>
      <c r="H257" s="61" t="s">
        <v>504</v>
      </c>
      <c r="I257" s="64">
        <v>40436</v>
      </c>
    </row>
    <row r="258" spans="2:9" x14ac:dyDescent="0.3">
      <c r="B258" s="69">
        <v>8511</v>
      </c>
      <c r="C258" s="62" t="s">
        <v>501</v>
      </c>
      <c r="D258" s="61" t="s">
        <v>164</v>
      </c>
      <c r="E258" s="63">
        <v>13.5</v>
      </c>
      <c r="F258" s="62" t="s">
        <v>502</v>
      </c>
      <c r="G258" s="61" t="s">
        <v>277</v>
      </c>
      <c r="H258" s="61" t="s">
        <v>505</v>
      </c>
      <c r="I258" s="64">
        <v>40436</v>
      </c>
    </row>
    <row r="259" spans="2:9" x14ac:dyDescent="0.3">
      <c r="B259" s="69">
        <v>8512</v>
      </c>
      <c r="C259" s="62" t="s">
        <v>501</v>
      </c>
      <c r="D259" s="61" t="s">
        <v>164</v>
      </c>
      <c r="E259" s="63">
        <v>23</v>
      </c>
      <c r="F259" s="62" t="s">
        <v>502</v>
      </c>
      <c r="G259" s="61" t="s">
        <v>308</v>
      </c>
      <c r="H259" s="61" t="s">
        <v>488</v>
      </c>
      <c r="I259" s="64">
        <v>40436</v>
      </c>
    </row>
    <row r="260" spans="2:9" x14ac:dyDescent="0.3">
      <c r="B260" s="69">
        <v>8513</v>
      </c>
      <c r="C260" s="62" t="s">
        <v>506</v>
      </c>
      <c r="D260" s="61" t="s">
        <v>164</v>
      </c>
      <c r="E260" s="63">
        <v>30</v>
      </c>
      <c r="F260" s="62"/>
      <c r="G260" s="61" t="s">
        <v>213</v>
      </c>
      <c r="H260" s="61"/>
      <c r="I260" s="64">
        <v>40436</v>
      </c>
    </row>
    <row r="261" spans="2:9" x14ac:dyDescent="0.3">
      <c r="B261" s="69">
        <v>8514</v>
      </c>
      <c r="C261" s="62" t="s">
        <v>506</v>
      </c>
      <c r="D261" s="61" t="s">
        <v>164</v>
      </c>
      <c r="E261" s="63">
        <v>60</v>
      </c>
      <c r="F261" s="62"/>
      <c r="G261" s="61" t="s">
        <v>313</v>
      </c>
      <c r="H261" s="61"/>
      <c r="I261" s="64">
        <v>40436</v>
      </c>
    </row>
    <row r="262" spans="2:9" x14ac:dyDescent="0.3">
      <c r="B262" s="69">
        <v>8521</v>
      </c>
      <c r="C262" s="62" t="s">
        <v>507</v>
      </c>
      <c r="D262" s="61" t="s">
        <v>164</v>
      </c>
      <c r="E262" s="63">
        <v>90</v>
      </c>
      <c r="F262" s="62" t="s">
        <v>508</v>
      </c>
      <c r="G262" s="61" t="s">
        <v>221</v>
      </c>
      <c r="H262" s="61" t="s">
        <v>509</v>
      </c>
      <c r="I262" s="64">
        <v>40436</v>
      </c>
    </row>
    <row r="263" spans="2:9" x14ac:dyDescent="0.3">
      <c r="B263" s="69">
        <v>8522</v>
      </c>
      <c r="C263" s="62" t="s">
        <v>507</v>
      </c>
      <c r="D263" s="61" t="s">
        <v>164</v>
      </c>
      <c r="E263" s="63">
        <v>130</v>
      </c>
      <c r="F263" s="62" t="s">
        <v>508</v>
      </c>
      <c r="G263" s="61" t="s">
        <v>510</v>
      </c>
      <c r="H263" s="61" t="s">
        <v>511</v>
      </c>
      <c r="I263" s="64">
        <v>40436</v>
      </c>
    </row>
    <row r="264" spans="2:9" x14ac:dyDescent="0.3">
      <c r="B264" s="69">
        <v>8523</v>
      </c>
      <c r="C264" s="62" t="s">
        <v>507</v>
      </c>
      <c r="D264" s="61" t="s">
        <v>164</v>
      </c>
      <c r="E264" s="63">
        <v>200</v>
      </c>
      <c r="F264" s="62" t="s">
        <v>508</v>
      </c>
      <c r="G264" s="61" t="s">
        <v>512</v>
      </c>
      <c r="H264" s="61" t="s">
        <v>513</v>
      </c>
      <c r="I264" s="64">
        <v>40436</v>
      </c>
    </row>
    <row r="265" spans="2:9" x14ac:dyDescent="0.3">
      <c r="B265" s="69">
        <v>8524</v>
      </c>
      <c r="C265" s="62" t="s">
        <v>507</v>
      </c>
      <c r="D265" s="61" t="s">
        <v>164</v>
      </c>
      <c r="E265" s="63">
        <v>240</v>
      </c>
      <c r="F265" s="62" t="s">
        <v>508</v>
      </c>
      <c r="G265" s="61" t="s">
        <v>514</v>
      </c>
      <c r="H265" s="61" t="s">
        <v>515</v>
      </c>
      <c r="I265" s="64">
        <v>40436</v>
      </c>
    </row>
    <row r="266" spans="2:9" x14ac:dyDescent="0.3">
      <c r="B266" s="69">
        <v>8560</v>
      </c>
      <c r="C266" s="62" t="s">
        <v>516</v>
      </c>
      <c r="D266" s="61" t="s">
        <v>164</v>
      </c>
      <c r="E266" s="63">
        <v>140</v>
      </c>
      <c r="F266" s="62" t="s">
        <v>110</v>
      </c>
      <c r="G266" s="61" t="s">
        <v>332</v>
      </c>
      <c r="H266" s="61" t="s">
        <v>517</v>
      </c>
      <c r="I266" s="64">
        <v>40436</v>
      </c>
    </row>
    <row r="267" spans="2:9" x14ac:dyDescent="0.3">
      <c r="B267" s="69">
        <v>8561</v>
      </c>
      <c r="C267" s="62" t="s">
        <v>516</v>
      </c>
      <c r="D267" s="61" t="s">
        <v>164</v>
      </c>
      <c r="E267" s="63">
        <v>160</v>
      </c>
      <c r="F267" s="62" t="s">
        <v>110</v>
      </c>
      <c r="G267" s="61" t="s">
        <v>197</v>
      </c>
      <c r="H267" s="61" t="s">
        <v>518</v>
      </c>
      <c r="I267" s="64">
        <v>40436</v>
      </c>
    </row>
    <row r="268" spans="2:9" x14ac:dyDescent="0.3">
      <c r="B268" s="69">
        <v>8562</v>
      </c>
      <c r="C268" s="62" t="s">
        <v>516</v>
      </c>
      <c r="D268" s="61" t="s">
        <v>164</v>
      </c>
      <c r="E268" s="63">
        <v>180</v>
      </c>
      <c r="F268" s="62" t="s">
        <v>110</v>
      </c>
      <c r="G268" s="61" t="s">
        <v>514</v>
      </c>
      <c r="H268" s="61" t="s">
        <v>519</v>
      </c>
      <c r="I268" s="64">
        <v>40436</v>
      </c>
    </row>
    <row r="269" spans="2:9" ht="27.6" x14ac:dyDescent="0.3">
      <c r="B269" s="69">
        <v>8550</v>
      </c>
      <c r="C269" s="62" t="s">
        <v>520</v>
      </c>
      <c r="D269" s="61" t="s">
        <v>164</v>
      </c>
      <c r="E269" s="63">
        <v>37.5</v>
      </c>
      <c r="F269" s="62" t="s">
        <v>521</v>
      </c>
      <c r="G269" s="61" t="s">
        <v>329</v>
      </c>
      <c r="H269" s="61" t="s">
        <v>522</v>
      </c>
      <c r="I269" s="64">
        <v>40436</v>
      </c>
    </row>
    <row r="270" spans="2:9" ht="27.6" x14ac:dyDescent="0.3">
      <c r="B270" s="69">
        <v>8551</v>
      </c>
      <c r="C270" s="62" t="s">
        <v>520</v>
      </c>
      <c r="D270" s="61" t="s">
        <v>164</v>
      </c>
      <c r="E270" s="70">
        <v>70</v>
      </c>
      <c r="F270" s="62" t="s">
        <v>521</v>
      </c>
      <c r="G270" s="61" t="s">
        <v>313</v>
      </c>
      <c r="H270" s="61" t="s">
        <v>523</v>
      </c>
      <c r="I270" s="64">
        <v>40436</v>
      </c>
    </row>
    <row r="271" spans="2:9" ht="27.6" x14ac:dyDescent="0.3">
      <c r="B271" s="69">
        <v>8552</v>
      </c>
      <c r="C271" s="62" t="s">
        <v>520</v>
      </c>
      <c r="D271" s="61" t="s">
        <v>164</v>
      </c>
      <c r="E271" s="63">
        <v>110</v>
      </c>
      <c r="F271" s="62" t="s">
        <v>521</v>
      </c>
      <c r="G271" s="61" t="s">
        <v>524</v>
      </c>
      <c r="H271" s="61" t="s">
        <v>525</v>
      </c>
      <c r="I271" s="64">
        <v>40436</v>
      </c>
    </row>
    <row r="272" spans="2:9" ht="27.6" x14ac:dyDescent="0.3">
      <c r="B272" s="69">
        <v>8553</v>
      </c>
      <c r="C272" s="62" t="s">
        <v>520</v>
      </c>
      <c r="D272" s="61" t="s">
        <v>164</v>
      </c>
      <c r="E272" s="63">
        <v>120</v>
      </c>
      <c r="F272" s="62" t="s">
        <v>521</v>
      </c>
      <c r="G272" s="61" t="s">
        <v>332</v>
      </c>
      <c r="H272" s="61" t="s">
        <v>526</v>
      </c>
      <c r="I272" s="64">
        <v>40436</v>
      </c>
    </row>
    <row r="273" spans="2:9" x14ac:dyDescent="0.3">
      <c r="B273" s="69">
        <v>8558</v>
      </c>
      <c r="C273" s="62" t="s">
        <v>527</v>
      </c>
      <c r="D273" s="61" t="s">
        <v>164</v>
      </c>
      <c r="E273" s="63">
        <v>3.25</v>
      </c>
      <c r="F273" s="62" t="s">
        <v>528</v>
      </c>
      <c r="G273" s="61" t="s">
        <v>233</v>
      </c>
      <c r="H273" s="61" t="s">
        <v>302</v>
      </c>
      <c r="I273" s="64">
        <v>40436</v>
      </c>
    </row>
    <row r="274" spans="2:9" x14ac:dyDescent="0.3">
      <c r="B274" s="69">
        <v>8559</v>
      </c>
      <c r="C274" s="62" t="s">
        <v>527</v>
      </c>
      <c r="D274" s="61" t="s">
        <v>164</v>
      </c>
      <c r="E274" s="63">
        <v>7</v>
      </c>
      <c r="F274" s="62" t="s">
        <v>528</v>
      </c>
      <c r="G274" s="61" t="s">
        <v>166</v>
      </c>
      <c r="H274" s="61" t="s">
        <v>529</v>
      </c>
      <c r="I274" s="64">
        <v>40436</v>
      </c>
    </row>
    <row r="275" spans="2:9" ht="69" x14ac:dyDescent="0.3">
      <c r="B275" s="69">
        <v>8630</v>
      </c>
      <c r="C275" s="62" t="s">
        <v>530</v>
      </c>
      <c r="D275" s="61" t="s">
        <v>164</v>
      </c>
      <c r="E275" s="63">
        <v>9.75</v>
      </c>
      <c r="F275" s="62" t="s">
        <v>531</v>
      </c>
      <c r="G275" s="61" t="s">
        <v>168</v>
      </c>
      <c r="H275" s="61" t="s">
        <v>532</v>
      </c>
      <c r="I275" s="64">
        <v>40436</v>
      </c>
    </row>
    <row r="276" spans="2:9" ht="69" x14ac:dyDescent="0.3">
      <c r="B276" s="69">
        <v>8631</v>
      </c>
      <c r="C276" s="62" t="s">
        <v>530</v>
      </c>
      <c r="D276" s="61" t="s">
        <v>164</v>
      </c>
      <c r="E276" s="63">
        <v>15</v>
      </c>
      <c r="F276" s="62" t="s">
        <v>531</v>
      </c>
      <c r="G276" s="61" t="s">
        <v>170</v>
      </c>
      <c r="H276" s="61" t="s">
        <v>533</v>
      </c>
      <c r="I276" s="64">
        <v>40436</v>
      </c>
    </row>
    <row r="277" spans="2:9" ht="69" x14ac:dyDescent="0.3">
      <c r="B277" s="69">
        <v>8632</v>
      </c>
      <c r="C277" s="62" t="s">
        <v>530</v>
      </c>
      <c r="D277" s="61" t="s">
        <v>164</v>
      </c>
      <c r="E277" s="63">
        <v>25.75</v>
      </c>
      <c r="F277" s="62" t="s">
        <v>531</v>
      </c>
      <c r="G277" s="61" t="s">
        <v>464</v>
      </c>
      <c r="H277" s="61" t="s">
        <v>534</v>
      </c>
      <c r="I277" s="64">
        <v>40436</v>
      </c>
    </row>
    <row r="278" spans="2:9" ht="55.2" x14ac:dyDescent="0.3">
      <c r="B278" s="69">
        <v>8458</v>
      </c>
      <c r="C278" s="62" t="s">
        <v>535</v>
      </c>
      <c r="D278" s="61" t="s">
        <v>164</v>
      </c>
      <c r="E278" s="63">
        <v>4</v>
      </c>
      <c r="F278" s="62" t="s">
        <v>536</v>
      </c>
      <c r="G278" s="61" t="s">
        <v>498</v>
      </c>
      <c r="H278" s="61" t="s">
        <v>324</v>
      </c>
      <c r="I278" s="64">
        <v>40436</v>
      </c>
    </row>
    <row r="279" spans="2:9" ht="27.6" x14ac:dyDescent="0.3">
      <c r="B279" s="69">
        <v>8423</v>
      </c>
      <c r="C279" s="62" t="s">
        <v>537</v>
      </c>
      <c r="D279" s="61" t="s">
        <v>164</v>
      </c>
      <c r="E279" s="63">
        <v>50</v>
      </c>
      <c r="F279" s="62" t="s">
        <v>538</v>
      </c>
      <c r="G279" s="61" t="s">
        <v>454</v>
      </c>
      <c r="H279" s="61" t="s">
        <v>539</v>
      </c>
      <c r="I279" s="64">
        <v>40436</v>
      </c>
    </row>
    <row r="280" spans="2:9" ht="27.6" x14ac:dyDescent="0.3">
      <c r="B280" s="69">
        <v>8424</v>
      </c>
      <c r="C280" s="62" t="s">
        <v>537</v>
      </c>
      <c r="D280" s="61" t="s">
        <v>164</v>
      </c>
      <c r="E280" s="63">
        <v>80</v>
      </c>
      <c r="F280" s="62" t="s">
        <v>538</v>
      </c>
      <c r="G280" s="61" t="s">
        <v>395</v>
      </c>
      <c r="H280" s="61" t="s">
        <v>540</v>
      </c>
      <c r="I280" s="64">
        <v>40436</v>
      </c>
    </row>
    <row r="281" spans="2:9" ht="27.6" x14ac:dyDescent="0.3">
      <c r="B281" s="69">
        <v>8425</v>
      </c>
      <c r="C281" s="62" t="s">
        <v>541</v>
      </c>
      <c r="D281" s="61" t="s">
        <v>164</v>
      </c>
      <c r="E281" s="70">
        <v>3.3</v>
      </c>
      <c r="F281" s="62" t="s">
        <v>542</v>
      </c>
      <c r="G281" s="61" t="s">
        <v>231</v>
      </c>
      <c r="H281" s="61" t="s">
        <v>355</v>
      </c>
      <c r="I281" s="64">
        <v>40436</v>
      </c>
    </row>
    <row r="282" spans="2:9" ht="27.6" x14ac:dyDescent="0.3">
      <c r="B282" s="69">
        <v>8455</v>
      </c>
      <c r="C282" s="62" t="s">
        <v>543</v>
      </c>
      <c r="D282" s="61" t="s">
        <v>164</v>
      </c>
      <c r="E282" s="63">
        <v>3.3</v>
      </c>
      <c r="F282" s="62" t="s">
        <v>544</v>
      </c>
      <c r="G282" s="61"/>
      <c r="H282" s="61" t="s">
        <v>545</v>
      </c>
      <c r="I282" s="64">
        <v>40436</v>
      </c>
    </row>
    <row r="283" spans="2:9" ht="27.6" x14ac:dyDescent="0.3">
      <c r="B283" s="69">
        <v>8456</v>
      </c>
      <c r="C283" s="62" t="s">
        <v>543</v>
      </c>
      <c r="D283" s="61" t="s">
        <v>164</v>
      </c>
      <c r="E283" s="63">
        <v>5.5</v>
      </c>
      <c r="F283" s="62" t="s">
        <v>544</v>
      </c>
      <c r="G283" s="61"/>
      <c r="H283" s="61" t="s">
        <v>546</v>
      </c>
      <c r="I283" s="64">
        <v>40436</v>
      </c>
    </row>
    <row r="284" spans="2:9" ht="27.6" x14ac:dyDescent="0.3">
      <c r="B284" s="69">
        <v>8457</v>
      </c>
      <c r="C284" s="62" t="s">
        <v>543</v>
      </c>
      <c r="D284" s="61" t="s">
        <v>164</v>
      </c>
      <c r="E284" s="70">
        <v>7.5</v>
      </c>
      <c r="F284" s="62" t="s">
        <v>544</v>
      </c>
      <c r="G284" s="61"/>
      <c r="H284" s="61" t="s">
        <v>547</v>
      </c>
      <c r="I284" s="64">
        <v>40436</v>
      </c>
    </row>
    <row r="285" spans="2:9" x14ac:dyDescent="0.3">
      <c r="B285" s="69">
        <v>8440</v>
      </c>
      <c r="C285" s="62" t="s">
        <v>548</v>
      </c>
      <c r="D285" s="61" t="s">
        <v>164</v>
      </c>
      <c r="E285" s="63">
        <v>8.75</v>
      </c>
      <c r="F285" s="62" t="s">
        <v>549</v>
      </c>
      <c r="G285" s="61" t="s">
        <v>550</v>
      </c>
      <c r="H285" s="61" t="s">
        <v>551</v>
      </c>
      <c r="I285" s="64">
        <v>40436</v>
      </c>
    </row>
    <row r="286" spans="2:9" x14ac:dyDescent="0.3">
      <c r="B286" s="69">
        <v>8441</v>
      </c>
      <c r="C286" s="62" t="s">
        <v>548</v>
      </c>
      <c r="D286" s="61" t="s">
        <v>164</v>
      </c>
      <c r="E286" s="63">
        <v>19</v>
      </c>
      <c r="F286" s="62" t="s">
        <v>549</v>
      </c>
      <c r="G286" s="61" t="s">
        <v>390</v>
      </c>
      <c r="H286" s="61" t="s">
        <v>552</v>
      </c>
      <c r="I286" s="64">
        <v>40436</v>
      </c>
    </row>
    <row r="287" spans="2:9" x14ac:dyDescent="0.3">
      <c r="B287" s="69">
        <v>8442</v>
      </c>
      <c r="C287" s="62" t="s">
        <v>548</v>
      </c>
      <c r="D287" s="61" t="s">
        <v>164</v>
      </c>
      <c r="E287" s="63">
        <v>37</v>
      </c>
      <c r="F287" s="62" t="s">
        <v>549</v>
      </c>
      <c r="G287" s="61" t="s">
        <v>553</v>
      </c>
      <c r="H287" s="61" t="s">
        <v>554</v>
      </c>
      <c r="I287" s="64">
        <v>40436</v>
      </c>
    </row>
    <row r="288" spans="2:9" x14ac:dyDescent="0.3">
      <c r="B288" s="69">
        <v>8445</v>
      </c>
      <c r="C288" s="62" t="s">
        <v>555</v>
      </c>
      <c r="D288" s="61" t="s">
        <v>164</v>
      </c>
      <c r="E288" s="63">
        <v>70</v>
      </c>
      <c r="F288" s="62" t="s">
        <v>549</v>
      </c>
      <c r="G288" s="61" t="s">
        <v>556</v>
      </c>
      <c r="H288" s="61" t="s">
        <v>554</v>
      </c>
      <c r="I288" s="64">
        <v>40436</v>
      </c>
    </row>
    <row r="289" spans="2:9" x14ac:dyDescent="0.3">
      <c r="B289" s="69">
        <v>8446</v>
      </c>
      <c r="C289" s="62" t="s">
        <v>557</v>
      </c>
      <c r="D289" s="61" t="s">
        <v>164</v>
      </c>
      <c r="E289" s="63">
        <v>3.35</v>
      </c>
      <c r="F289" s="62" t="s">
        <v>549</v>
      </c>
      <c r="G289" s="61"/>
      <c r="H289" s="61" t="s">
        <v>558</v>
      </c>
      <c r="I289" s="64">
        <v>40436</v>
      </c>
    </row>
    <row r="290" spans="2:9" x14ac:dyDescent="0.3">
      <c r="B290" s="69">
        <v>8157</v>
      </c>
      <c r="C290" s="62" t="s">
        <v>559</v>
      </c>
      <c r="D290" s="61" t="s">
        <v>164</v>
      </c>
      <c r="E290" s="63">
        <v>59</v>
      </c>
      <c r="F290" s="62"/>
      <c r="G290" s="61" t="s">
        <v>419</v>
      </c>
      <c r="H290" s="61"/>
      <c r="I290" s="64">
        <v>40436</v>
      </c>
    </row>
    <row r="291" spans="2:9" x14ac:dyDescent="0.3">
      <c r="B291" s="69">
        <v>8158</v>
      </c>
      <c r="C291" s="62" t="s">
        <v>559</v>
      </c>
      <c r="D291" s="61" t="s">
        <v>164</v>
      </c>
      <c r="E291" s="63">
        <v>74</v>
      </c>
      <c r="F291" s="62"/>
      <c r="G291" s="61" t="s">
        <v>193</v>
      </c>
      <c r="H291" s="61"/>
      <c r="I291" s="64">
        <v>40436</v>
      </c>
    </row>
    <row r="292" spans="2:9" ht="27.6" x14ac:dyDescent="0.3">
      <c r="B292" s="69">
        <v>8590</v>
      </c>
      <c r="C292" s="62" t="s">
        <v>560</v>
      </c>
      <c r="D292" s="61" t="s">
        <v>164</v>
      </c>
      <c r="E292" s="63">
        <v>8</v>
      </c>
      <c r="F292" s="62" t="s">
        <v>561</v>
      </c>
      <c r="G292" s="61"/>
      <c r="H292" s="61" t="s">
        <v>562</v>
      </c>
      <c r="I292" s="64">
        <v>40436</v>
      </c>
    </row>
    <row r="293" spans="2:9" ht="27.6" x14ac:dyDescent="0.3">
      <c r="B293" s="69">
        <v>8591</v>
      </c>
      <c r="C293" s="62" t="s">
        <v>560</v>
      </c>
      <c r="D293" s="61" t="s">
        <v>164</v>
      </c>
      <c r="E293" s="63">
        <v>14</v>
      </c>
      <c r="F293" s="62" t="s">
        <v>561</v>
      </c>
      <c r="G293" s="61"/>
      <c r="H293" s="61" t="s">
        <v>563</v>
      </c>
      <c r="I293" s="64">
        <v>40436</v>
      </c>
    </row>
    <row r="294" spans="2:9" x14ac:dyDescent="0.3">
      <c r="B294" s="69">
        <v>8600</v>
      </c>
      <c r="C294" s="62" t="s">
        <v>564</v>
      </c>
      <c r="D294" s="61" t="s">
        <v>164</v>
      </c>
      <c r="E294" s="63">
        <v>10.25</v>
      </c>
      <c r="F294" s="62" t="s">
        <v>110</v>
      </c>
      <c r="G294" s="61"/>
      <c r="H294" s="61" t="s">
        <v>565</v>
      </c>
      <c r="I294" s="64">
        <v>40436</v>
      </c>
    </row>
    <row r="295" spans="2:9" x14ac:dyDescent="0.3">
      <c r="B295" s="69">
        <v>8601</v>
      </c>
      <c r="C295" s="62" t="s">
        <v>564</v>
      </c>
      <c r="D295" s="61" t="s">
        <v>164</v>
      </c>
      <c r="E295" s="63">
        <v>12.5</v>
      </c>
      <c r="F295" s="62" t="s">
        <v>110</v>
      </c>
      <c r="G295" s="61"/>
      <c r="H295" s="61" t="s">
        <v>566</v>
      </c>
      <c r="I295" s="64">
        <v>40436</v>
      </c>
    </row>
    <row r="296" spans="2:9" x14ac:dyDescent="0.3">
      <c r="B296" s="69">
        <v>8602</v>
      </c>
      <c r="C296" s="62" t="s">
        <v>564</v>
      </c>
      <c r="D296" s="61" t="s">
        <v>164</v>
      </c>
      <c r="E296" s="63">
        <v>15</v>
      </c>
      <c r="F296" s="62" t="s">
        <v>110</v>
      </c>
      <c r="G296" s="61"/>
      <c r="H296" s="61" t="s">
        <v>567</v>
      </c>
      <c r="I296" s="64">
        <v>40436</v>
      </c>
    </row>
    <row r="297" spans="2:9" x14ac:dyDescent="0.3">
      <c r="B297" s="69">
        <v>8603</v>
      </c>
      <c r="C297" s="62" t="s">
        <v>564</v>
      </c>
      <c r="D297" s="61" t="s">
        <v>164</v>
      </c>
      <c r="E297" s="63">
        <v>25</v>
      </c>
      <c r="F297" s="62" t="s">
        <v>110</v>
      </c>
      <c r="G297" s="61"/>
      <c r="H297" s="61" t="s">
        <v>568</v>
      </c>
      <c r="I297" s="64">
        <v>40436</v>
      </c>
    </row>
    <row r="298" spans="2:9" x14ac:dyDescent="0.3">
      <c r="B298" s="69">
        <v>8640</v>
      </c>
      <c r="C298" s="62" t="s">
        <v>569</v>
      </c>
      <c r="D298" s="61" t="s">
        <v>164</v>
      </c>
      <c r="E298" s="63">
        <v>1.7</v>
      </c>
      <c r="F298" s="62" t="s">
        <v>570</v>
      </c>
      <c r="G298" s="61"/>
      <c r="H298" s="61" t="s">
        <v>571</v>
      </c>
      <c r="I298" s="64">
        <v>40436</v>
      </c>
    </row>
    <row r="299" spans="2:9" x14ac:dyDescent="0.3">
      <c r="B299" s="69">
        <v>8641</v>
      </c>
      <c r="C299" s="62" t="s">
        <v>569</v>
      </c>
      <c r="D299" s="61" t="s">
        <v>164</v>
      </c>
      <c r="E299" s="63">
        <v>1.75</v>
      </c>
      <c r="F299" s="62" t="s">
        <v>570</v>
      </c>
      <c r="G299" s="61"/>
      <c r="H299" s="61" t="s">
        <v>572</v>
      </c>
      <c r="I299" s="64">
        <v>40436</v>
      </c>
    </row>
    <row r="300" spans="2:9" x14ac:dyDescent="0.3">
      <c r="B300" s="69">
        <v>8642</v>
      </c>
      <c r="C300" s="62" t="s">
        <v>569</v>
      </c>
      <c r="D300" s="61" t="s">
        <v>164</v>
      </c>
      <c r="E300" s="63">
        <v>2.6</v>
      </c>
      <c r="F300" s="62" t="s">
        <v>570</v>
      </c>
      <c r="G300" s="61"/>
      <c r="H300" s="61" t="s">
        <v>573</v>
      </c>
      <c r="I300" s="64">
        <v>40436</v>
      </c>
    </row>
    <row r="301" spans="2:9" ht="55.2" x14ac:dyDescent="0.3">
      <c r="B301" s="69">
        <v>8610</v>
      </c>
      <c r="C301" s="62" t="s">
        <v>574</v>
      </c>
      <c r="D301" s="61" t="s">
        <v>164</v>
      </c>
      <c r="E301" s="63">
        <v>11</v>
      </c>
      <c r="F301" s="62" t="s">
        <v>575</v>
      </c>
      <c r="G301" s="61"/>
      <c r="H301" s="61" t="s">
        <v>367</v>
      </c>
      <c r="I301" s="64">
        <v>40436</v>
      </c>
    </row>
    <row r="302" spans="2:9" ht="55.2" x14ac:dyDescent="0.3">
      <c r="B302" s="69">
        <v>8611</v>
      </c>
      <c r="C302" s="62" t="s">
        <v>574</v>
      </c>
      <c r="D302" s="61" t="s">
        <v>164</v>
      </c>
      <c r="E302" s="63">
        <v>14</v>
      </c>
      <c r="F302" s="62" t="s">
        <v>575</v>
      </c>
      <c r="G302" s="61"/>
      <c r="H302" s="61" t="s">
        <v>576</v>
      </c>
      <c r="I302" s="64">
        <v>40436</v>
      </c>
    </row>
    <row r="303" spans="2:9" ht="55.2" x14ac:dyDescent="0.3">
      <c r="B303" s="69">
        <v>8612</v>
      </c>
      <c r="C303" s="62" t="s">
        <v>574</v>
      </c>
      <c r="D303" s="61" t="s">
        <v>164</v>
      </c>
      <c r="E303" s="63">
        <v>16.5</v>
      </c>
      <c r="F303" s="62" t="s">
        <v>575</v>
      </c>
      <c r="G303" s="61"/>
      <c r="H303" s="61" t="s">
        <v>577</v>
      </c>
      <c r="I303" s="64">
        <v>40436</v>
      </c>
    </row>
    <row r="304" spans="2:9" ht="55.2" x14ac:dyDescent="0.3">
      <c r="B304" s="69">
        <v>8613</v>
      </c>
      <c r="C304" s="62" t="s">
        <v>574</v>
      </c>
      <c r="D304" s="61" t="s">
        <v>164</v>
      </c>
      <c r="E304" s="63">
        <v>20.5</v>
      </c>
      <c r="F304" s="62" t="s">
        <v>575</v>
      </c>
      <c r="G304" s="61"/>
      <c r="H304" s="61" t="s">
        <v>578</v>
      </c>
      <c r="I304" s="64">
        <v>40436</v>
      </c>
    </row>
    <row r="305" spans="2:9" ht="55.2" x14ac:dyDescent="0.3">
      <c r="B305" s="69">
        <v>8650</v>
      </c>
      <c r="C305" s="62" t="s">
        <v>579</v>
      </c>
      <c r="D305" s="61" t="s">
        <v>164</v>
      </c>
      <c r="E305" s="63">
        <v>11.75</v>
      </c>
      <c r="F305" s="62" t="s">
        <v>580</v>
      </c>
      <c r="G305" s="61" t="s">
        <v>462</v>
      </c>
      <c r="H305" s="61"/>
      <c r="I305" s="64">
        <v>40436</v>
      </c>
    </row>
    <row r="306" spans="2:9" ht="55.2" x14ac:dyDescent="0.3">
      <c r="B306" s="69">
        <v>8651</v>
      </c>
      <c r="C306" s="62" t="s">
        <v>579</v>
      </c>
      <c r="D306" s="61" t="s">
        <v>164</v>
      </c>
      <c r="E306" s="63">
        <v>25</v>
      </c>
      <c r="F306" s="62" t="s">
        <v>580</v>
      </c>
      <c r="G306" s="61" t="s">
        <v>173</v>
      </c>
      <c r="H306" s="61"/>
      <c r="I306" s="64">
        <v>40436</v>
      </c>
    </row>
    <row r="307" spans="2:9" x14ac:dyDescent="0.3">
      <c r="B307" s="69">
        <v>8290</v>
      </c>
      <c r="C307" s="62" t="s">
        <v>581</v>
      </c>
      <c r="D307" s="61" t="s">
        <v>164</v>
      </c>
      <c r="E307" s="63">
        <v>4.5</v>
      </c>
      <c r="F307" s="62" t="s">
        <v>582</v>
      </c>
      <c r="G307" s="61" t="s">
        <v>583</v>
      </c>
      <c r="H307" s="61" t="s">
        <v>488</v>
      </c>
      <c r="I307" s="64">
        <v>40436</v>
      </c>
    </row>
    <row r="308" spans="2:9" x14ac:dyDescent="0.3">
      <c r="B308" s="69">
        <v>8680</v>
      </c>
      <c r="C308" s="62" t="s">
        <v>584</v>
      </c>
      <c r="D308" s="61" t="s">
        <v>164</v>
      </c>
      <c r="E308" s="63">
        <v>75</v>
      </c>
      <c r="F308" s="62" t="s">
        <v>585</v>
      </c>
      <c r="G308" s="61" t="s">
        <v>298</v>
      </c>
      <c r="H308" s="61" t="s">
        <v>586</v>
      </c>
      <c r="I308" s="64">
        <v>40436</v>
      </c>
    </row>
    <row r="309" spans="2:9" x14ac:dyDescent="0.3">
      <c r="B309" s="69">
        <v>8720</v>
      </c>
      <c r="C309" s="62" t="s">
        <v>587</v>
      </c>
      <c r="D309" s="61" t="s">
        <v>164</v>
      </c>
      <c r="E309" s="63">
        <v>35</v>
      </c>
      <c r="F309" s="62" t="s">
        <v>588</v>
      </c>
      <c r="G309" s="61" t="s">
        <v>589</v>
      </c>
      <c r="H309" s="61" t="s">
        <v>459</v>
      </c>
      <c r="I309" s="64">
        <v>40436</v>
      </c>
    </row>
    <row r="310" spans="2:9" x14ac:dyDescent="0.3">
      <c r="B310" s="69">
        <v>8721</v>
      </c>
      <c r="C310" s="62" t="s">
        <v>587</v>
      </c>
      <c r="D310" s="61" t="s">
        <v>164</v>
      </c>
      <c r="E310" s="70">
        <v>45</v>
      </c>
      <c r="F310" s="62" t="s">
        <v>588</v>
      </c>
      <c r="G310" s="61" t="s">
        <v>590</v>
      </c>
      <c r="H310" s="61" t="s">
        <v>295</v>
      </c>
      <c r="I310" s="64">
        <v>40436</v>
      </c>
    </row>
    <row r="311" spans="2:9" x14ac:dyDescent="0.3">
      <c r="B311" s="69">
        <v>8722</v>
      </c>
      <c r="C311" s="62" t="s">
        <v>587</v>
      </c>
      <c r="D311" s="61" t="s">
        <v>164</v>
      </c>
      <c r="E311" s="63">
        <v>60</v>
      </c>
      <c r="F311" s="62" t="s">
        <v>588</v>
      </c>
      <c r="G311" s="61" t="s">
        <v>332</v>
      </c>
      <c r="H311" s="61" t="s">
        <v>385</v>
      </c>
      <c r="I311" s="64">
        <v>40436</v>
      </c>
    </row>
    <row r="312" spans="2:9" x14ac:dyDescent="0.3">
      <c r="B312" s="69">
        <v>8723</v>
      </c>
      <c r="C312" s="62" t="s">
        <v>587</v>
      </c>
      <c r="D312" s="61" t="s">
        <v>164</v>
      </c>
      <c r="E312" s="63">
        <v>65</v>
      </c>
      <c r="F312" s="62" t="s">
        <v>588</v>
      </c>
      <c r="G312" s="61" t="s">
        <v>332</v>
      </c>
      <c r="H312" s="61" t="s">
        <v>591</v>
      </c>
      <c r="I312" s="64">
        <v>40436</v>
      </c>
    </row>
    <row r="313" spans="2:9" x14ac:dyDescent="0.3">
      <c r="B313" s="69">
        <v>8724</v>
      </c>
      <c r="C313" s="62" t="s">
        <v>592</v>
      </c>
      <c r="D313" s="61" t="s">
        <v>164</v>
      </c>
      <c r="E313" s="63">
        <v>105</v>
      </c>
      <c r="F313" s="62" t="s">
        <v>588</v>
      </c>
      <c r="G313" s="61" t="s">
        <v>593</v>
      </c>
      <c r="H313" s="61" t="s">
        <v>594</v>
      </c>
      <c r="I313" s="64">
        <v>40436</v>
      </c>
    </row>
    <row r="314" spans="2:9" x14ac:dyDescent="0.3">
      <c r="B314" s="69">
        <v>8690</v>
      </c>
      <c r="C314" s="62" t="s">
        <v>595</v>
      </c>
      <c r="D314" s="61" t="s">
        <v>164</v>
      </c>
      <c r="E314" s="63">
        <v>70</v>
      </c>
      <c r="F314" s="62" t="s">
        <v>596</v>
      </c>
      <c r="G314" s="61"/>
      <c r="H314" s="61" t="s">
        <v>597</v>
      </c>
      <c r="I314" s="64">
        <v>40436</v>
      </c>
    </row>
    <row r="315" spans="2:9" x14ac:dyDescent="0.3">
      <c r="B315" s="69">
        <v>8691</v>
      </c>
      <c r="C315" s="62" t="s">
        <v>595</v>
      </c>
      <c r="D315" s="61" t="s">
        <v>164</v>
      </c>
      <c r="E315" s="63">
        <v>80</v>
      </c>
      <c r="F315" s="62" t="s">
        <v>596</v>
      </c>
      <c r="G315" s="61"/>
      <c r="H315" s="61" t="s">
        <v>598</v>
      </c>
      <c r="I315" s="64">
        <v>40436</v>
      </c>
    </row>
    <row r="316" spans="2:9" x14ac:dyDescent="0.3">
      <c r="B316" s="69">
        <v>8692</v>
      </c>
      <c r="C316" s="62" t="s">
        <v>595</v>
      </c>
      <c r="D316" s="61" t="s">
        <v>164</v>
      </c>
      <c r="E316" s="63">
        <v>85</v>
      </c>
      <c r="F316" s="62" t="s">
        <v>596</v>
      </c>
      <c r="G316" s="61"/>
      <c r="H316" s="61" t="s">
        <v>599</v>
      </c>
      <c r="I316" s="64">
        <v>40436</v>
      </c>
    </row>
    <row r="317" spans="2:9" x14ac:dyDescent="0.3">
      <c r="B317" s="69">
        <v>8693</v>
      </c>
      <c r="C317" s="62" t="s">
        <v>595</v>
      </c>
      <c r="D317" s="61" t="s">
        <v>164</v>
      </c>
      <c r="E317" s="63">
        <v>90</v>
      </c>
      <c r="F317" s="62" t="s">
        <v>596</v>
      </c>
      <c r="G317" s="61"/>
      <c r="H317" s="61" t="s">
        <v>600</v>
      </c>
      <c r="I317" s="64">
        <v>40436</v>
      </c>
    </row>
    <row r="318" spans="2:9" x14ac:dyDescent="0.3">
      <c r="B318" s="69">
        <v>8694</v>
      </c>
      <c r="C318" s="62" t="s">
        <v>601</v>
      </c>
      <c r="D318" s="61" t="s">
        <v>164</v>
      </c>
      <c r="E318" s="63">
        <v>125</v>
      </c>
      <c r="F318" s="62" t="s">
        <v>602</v>
      </c>
      <c r="G318" s="61"/>
      <c r="H318" s="61" t="s">
        <v>603</v>
      </c>
      <c r="I318" s="64">
        <v>40436</v>
      </c>
    </row>
    <row r="319" spans="2:9" x14ac:dyDescent="0.3">
      <c r="B319" s="69">
        <v>8695</v>
      </c>
      <c r="C319" s="62" t="s">
        <v>601</v>
      </c>
      <c r="D319" s="61" t="s">
        <v>164</v>
      </c>
      <c r="E319" s="63">
        <v>150</v>
      </c>
      <c r="F319" s="62" t="s">
        <v>602</v>
      </c>
      <c r="G319" s="61"/>
      <c r="H319" s="61" t="s">
        <v>176</v>
      </c>
      <c r="I319" s="64">
        <v>40436</v>
      </c>
    </row>
    <row r="320" spans="2:9" x14ac:dyDescent="0.3">
      <c r="B320" s="69">
        <v>8700</v>
      </c>
      <c r="C320" s="62" t="s">
        <v>604</v>
      </c>
      <c r="D320" s="61" t="s">
        <v>164</v>
      </c>
      <c r="E320" s="63">
        <v>20</v>
      </c>
      <c r="F320" s="62" t="s">
        <v>605</v>
      </c>
      <c r="G320" s="61" t="s">
        <v>313</v>
      </c>
      <c r="H320" s="61" t="s">
        <v>606</v>
      </c>
      <c r="I320" s="64">
        <v>40436</v>
      </c>
    </row>
    <row r="321" spans="2:9" x14ac:dyDescent="0.3">
      <c r="B321" s="69">
        <v>8701</v>
      </c>
      <c r="C321" s="62" t="s">
        <v>604</v>
      </c>
      <c r="D321" s="61" t="s">
        <v>164</v>
      </c>
      <c r="E321" s="63">
        <v>22</v>
      </c>
      <c r="F321" s="62" t="s">
        <v>605</v>
      </c>
      <c r="G321" s="61" t="s">
        <v>485</v>
      </c>
      <c r="H321" s="61" t="s">
        <v>607</v>
      </c>
      <c r="I321" s="64">
        <v>40436</v>
      </c>
    </row>
    <row r="322" spans="2:9" x14ac:dyDescent="0.3">
      <c r="B322" s="69">
        <v>8702</v>
      </c>
      <c r="C322" s="62" t="s">
        <v>604</v>
      </c>
      <c r="D322" s="61" t="s">
        <v>164</v>
      </c>
      <c r="E322" s="63">
        <v>25</v>
      </c>
      <c r="F322" s="62" t="s">
        <v>605</v>
      </c>
      <c r="G322" s="61" t="s">
        <v>298</v>
      </c>
      <c r="H322" s="61" t="s">
        <v>608</v>
      </c>
      <c r="I322" s="64">
        <v>40436</v>
      </c>
    </row>
    <row r="323" spans="2:9" x14ac:dyDescent="0.3">
      <c r="B323" s="69">
        <v>8703</v>
      </c>
      <c r="C323" s="62" t="s">
        <v>604</v>
      </c>
      <c r="D323" s="61" t="s">
        <v>164</v>
      </c>
      <c r="E323" s="63">
        <v>43</v>
      </c>
      <c r="F323" s="62" t="s">
        <v>605</v>
      </c>
      <c r="G323" s="61" t="s">
        <v>267</v>
      </c>
      <c r="H323" s="61" t="s">
        <v>609</v>
      </c>
      <c r="I323" s="64">
        <v>40436</v>
      </c>
    </row>
    <row r="324" spans="2:9" x14ac:dyDescent="0.3">
      <c r="B324" s="69">
        <v>8730</v>
      </c>
      <c r="C324" s="62" t="s">
        <v>610</v>
      </c>
      <c r="D324" s="61" t="s">
        <v>164</v>
      </c>
      <c r="E324" s="63">
        <v>47</v>
      </c>
      <c r="F324" s="62" t="s">
        <v>110</v>
      </c>
      <c r="G324" s="61" t="s">
        <v>611</v>
      </c>
      <c r="H324" s="61" t="s">
        <v>612</v>
      </c>
      <c r="I324" s="64">
        <v>40436</v>
      </c>
    </row>
    <row r="325" spans="2:9" x14ac:dyDescent="0.3">
      <c r="B325" s="69">
        <v>8731</v>
      </c>
      <c r="C325" s="62" t="s">
        <v>610</v>
      </c>
      <c r="D325" s="61" t="s">
        <v>164</v>
      </c>
      <c r="E325" s="63">
        <v>55</v>
      </c>
      <c r="F325" s="62" t="s">
        <v>110</v>
      </c>
      <c r="G325" s="61" t="s">
        <v>613</v>
      </c>
      <c r="H325" s="61" t="s">
        <v>614</v>
      </c>
      <c r="I325" s="64">
        <v>40436</v>
      </c>
    </row>
    <row r="326" spans="2:9" x14ac:dyDescent="0.3">
      <c r="B326" s="69">
        <v>8800</v>
      </c>
      <c r="C326" s="62" t="s">
        <v>615</v>
      </c>
      <c r="D326" s="61" t="s">
        <v>216</v>
      </c>
      <c r="E326" s="63">
        <v>0.5</v>
      </c>
      <c r="F326" s="62" t="s">
        <v>217</v>
      </c>
      <c r="G326" s="61"/>
      <c r="H326" s="61"/>
      <c r="I326" s="64">
        <v>40436</v>
      </c>
    </row>
    <row r="327" spans="2:9" x14ac:dyDescent="0.3">
      <c r="B327" s="69">
        <v>8801</v>
      </c>
      <c r="C327" s="62" t="s">
        <v>615</v>
      </c>
      <c r="D327" s="61" t="s">
        <v>164</v>
      </c>
      <c r="E327" s="63">
        <v>14</v>
      </c>
      <c r="F327" s="62"/>
      <c r="G327" s="61"/>
      <c r="H327" s="61" t="s">
        <v>616</v>
      </c>
      <c r="I327" s="64">
        <v>40436</v>
      </c>
    </row>
    <row r="328" spans="2:9" x14ac:dyDescent="0.3">
      <c r="B328" s="69">
        <v>8802</v>
      </c>
      <c r="C328" s="62" t="s">
        <v>615</v>
      </c>
      <c r="D328" s="61" t="s">
        <v>164</v>
      </c>
      <c r="E328" s="63">
        <v>20</v>
      </c>
      <c r="F328" s="62"/>
      <c r="G328" s="61"/>
      <c r="H328" s="61" t="s">
        <v>617</v>
      </c>
      <c r="I328" s="64">
        <v>40436</v>
      </c>
    </row>
    <row r="329" spans="2:9" x14ac:dyDescent="0.3">
      <c r="B329" s="69">
        <v>8803</v>
      </c>
      <c r="C329" s="62" t="s">
        <v>615</v>
      </c>
      <c r="D329" s="61" t="s">
        <v>164</v>
      </c>
      <c r="E329" s="63">
        <v>22</v>
      </c>
      <c r="F329" s="62"/>
      <c r="G329" s="61"/>
      <c r="H329" s="61" t="s">
        <v>618</v>
      </c>
      <c r="I329" s="64">
        <v>40436</v>
      </c>
    </row>
    <row r="330" spans="2:9" x14ac:dyDescent="0.3">
      <c r="B330" s="69">
        <v>8804</v>
      </c>
      <c r="C330" s="62" t="s">
        <v>615</v>
      </c>
      <c r="D330" s="61" t="s">
        <v>164</v>
      </c>
      <c r="E330" s="63">
        <v>25</v>
      </c>
      <c r="F330" s="62"/>
      <c r="G330" s="61"/>
      <c r="H330" s="61" t="s">
        <v>619</v>
      </c>
      <c r="I330" s="64">
        <v>40436</v>
      </c>
    </row>
    <row r="331" spans="2:9" x14ac:dyDescent="0.3">
      <c r="B331" s="69">
        <v>8805</v>
      </c>
      <c r="C331" s="62" t="s">
        <v>615</v>
      </c>
      <c r="D331" s="61" t="s">
        <v>164</v>
      </c>
      <c r="E331" s="63">
        <v>30</v>
      </c>
      <c r="F331" s="62"/>
      <c r="G331" s="61"/>
      <c r="H331" s="61" t="s">
        <v>620</v>
      </c>
      <c r="I331" s="64">
        <v>40436</v>
      </c>
    </row>
    <row r="332" spans="2:9" x14ac:dyDescent="0.3">
      <c r="B332" s="69">
        <v>8790</v>
      </c>
      <c r="C332" s="62" t="s">
        <v>621</v>
      </c>
      <c r="D332" s="61" t="s">
        <v>164</v>
      </c>
      <c r="E332" s="63">
        <v>32</v>
      </c>
      <c r="F332" s="62" t="s">
        <v>622</v>
      </c>
      <c r="G332" s="61" t="s">
        <v>589</v>
      </c>
      <c r="H332" s="61" t="s">
        <v>608</v>
      </c>
      <c r="I332" s="64">
        <v>40436</v>
      </c>
    </row>
    <row r="333" spans="2:9" x14ac:dyDescent="0.3">
      <c r="B333" s="69">
        <v>8791</v>
      </c>
      <c r="C333" s="62" t="s">
        <v>621</v>
      </c>
      <c r="D333" s="61" t="s">
        <v>164</v>
      </c>
      <c r="E333" s="63">
        <v>45</v>
      </c>
      <c r="F333" s="62" t="s">
        <v>622</v>
      </c>
      <c r="G333" s="61" t="s">
        <v>623</v>
      </c>
      <c r="H333" s="61" t="s">
        <v>609</v>
      </c>
      <c r="I333" s="64">
        <v>40436</v>
      </c>
    </row>
    <row r="334" spans="2:9" x14ac:dyDescent="0.3">
      <c r="B334" s="69">
        <v>8792</v>
      </c>
      <c r="C334" s="62" t="s">
        <v>621</v>
      </c>
      <c r="D334" s="61" t="s">
        <v>164</v>
      </c>
      <c r="E334" s="70">
        <v>55</v>
      </c>
      <c r="F334" s="62" t="s">
        <v>624</v>
      </c>
      <c r="G334" s="61" t="s">
        <v>332</v>
      </c>
      <c r="H334" s="61" t="s">
        <v>396</v>
      </c>
      <c r="I334" s="64">
        <v>40436</v>
      </c>
    </row>
    <row r="335" spans="2:9" ht="41.4" x14ac:dyDescent="0.3">
      <c r="B335" s="69">
        <v>8780</v>
      </c>
      <c r="C335" s="62" t="s">
        <v>625</v>
      </c>
      <c r="D335" s="61" t="s">
        <v>164</v>
      </c>
      <c r="E335" s="70">
        <v>31</v>
      </c>
      <c r="F335" s="62" t="s">
        <v>626</v>
      </c>
      <c r="G335" s="61" t="s">
        <v>264</v>
      </c>
      <c r="H335" s="61" t="s">
        <v>627</v>
      </c>
      <c r="I335" s="64">
        <v>40436</v>
      </c>
    </row>
    <row r="336" spans="2:9" ht="41.4" x14ac:dyDescent="0.3">
      <c r="B336" s="69">
        <v>8781</v>
      </c>
      <c r="C336" s="62" t="s">
        <v>625</v>
      </c>
      <c r="D336" s="61" t="s">
        <v>164</v>
      </c>
      <c r="E336" s="63">
        <v>42</v>
      </c>
      <c r="F336" s="62" t="s">
        <v>626</v>
      </c>
      <c r="G336" s="61" t="s">
        <v>221</v>
      </c>
      <c r="H336" s="61" t="s">
        <v>367</v>
      </c>
      <c r="I336" s="64">
        <v>40436</v>
      </c>
    </row>
    <row r="337" spans="2:9" x14ac:dyDescent="0.3">
      <c r="B337" s="69">
        <v>8620</v>
      </c>
      <c r="C337" s="62" t="s">
        <v>628</v>
      </c>
      <c r="D337" s="61" t="s">
        <v>164</v>
      </c>
      <c r="E337" s="63">
        <v>85</v>
      </c>
      <c r="F337" s="62"/>
      <c r="G337" s="61" t="s">
        <v>629</v>
      </c>
      <c r="H337" s="61"/>
      <c r="I337" s="64">
        <v>40436</v>
      </c>
    </row>
    <row r="338" spans="2:9" x14ac:dyDescent="0.3">
      <c r="B338" s="69">
        <v>8621</v>
      </c>
      <c r="C338" s="62" t="s">
        <v>628</v>
      </c>
      <c r="D338" s="61" t="s">
        <v>164</v>
      </c>
      <c r="E338" s="63">
        <v>120</v>
      </c>
      <c r="F338" s="62"/>
      <c r="G338" s="61" t="s">
        <v>630</v>
      </c>
      <c r="H338" s="61"/>
      <c r="I338" s="64">
        <v>40436</v>
      </c>
    </row>
    <row r="339" spans="2:9" x14ac:dyDescent="0.3">
      <c r="B339" s="69">
        <v>8622</v>
      </c>
      <c r="C339" s="62" t="s">
        <v>628</v>
      </c>
      <c r="D339" s="61" t="s">
        <v>164</v>
      </c>
      <c r="E339" s="63">
        <v>150</v>
      </c>
      <c r="F339" s="62"/>
      <c r="G339" s="61" t="s">
        <v>631</v>
      </c>
      <c r="H339" s="61"/>
      <c r="I339" s="64">
        <v>40436</v>
      </c>
    </row>
    <row r="340" spans="2:9" x14ac:dyDescent="0.3">
      <c r="B340" s="69">
        <v>8623</v>
      </c>
      <c r="C340" s="62" t="s">
        <v>628</v>
      </c>
      <c r="D340" s="61" t="s">
        <v>164</v>
      </c>
      <c r="E340" s="63">
        <v>270</v>
      </c>
      <c r="F340" s="62"/>
      <c r="G340" s="61" t="s">
        <v>384</v>
      </c>
      <c r="H340" s="61"/>
      <c r="I340" s="64">
        <v>40436</v>
      </c>
    </row>
    <row r="341" spans="2:9" x14ac:dyDescent="0.3">
      <c r="B341" s="69">
        <v>8753</v>
      </c>
      <c r="C341" s="62" t="s">
        <v>632</v>
      </c>
      <c r="D341" s="61" t="s">
        <v>164</v>
      </c>
      <c r="E341" s="63">
        <v>3</v>
      </c>
      <c r="F341" s="62"/>
      <c r="G341" s="61" t="s">
        <v>185</v>
      </c>
      <c r="H341" s="61"/>
      <c r="I341" s="64">
        <v>40436</v>
      </c>
    </row>
    <row r="342" spans="2:9" x14ac:dyDescent="0.3">
      <c r="B342" s="69">
        <v>8750</v>
      </c>
      <c r="C342" s="62" t="s">
        <v>633</v>
      </c>
      <c r="D342" s="61" t="s">
        <v>164</v>
      </c>
      <c r="E342" s="63">
        <v>7</v>
      </c>
      <c r="F342" s="62"/>
      <c r="G342" s="61" t="s">
        <v>168</v>
      </c>
      <c r="H342" s="61"/>
      <c r="I342" s="64">
        <v>40436</v>
      </c>
    </row>
    <row r="343" spans="2:9" x14ac:dyDescent="0.3">
      <c r="B343" s="69">
        <v>8761</v>
      </c>
      <c r="C343" s="62" t="s">
        <v>634</v>
      </c>
      <c r="D343" s="61" t="s">
        <v>164</v>
      </c>
      <c r="E343" s="63">
        <v>1.1499999999999999</v>
      </c>
      <c r="F343" s="62"/>
      <c r="G343" s="61" t="s">
        <v>498</v>
      </c>
      <c r="H343" s="61"/>
      <c r="I343" s="64">
        <v>40436</v>
      </c>
    </row>
    <row r="344" spans="2:9" ht="27.6" x14ac:dyDescent="0.3">
      <c r="B344" s="69">
        <v>8770</v>
      </c>
      <c r="C344" s="62" t="s">
        <v>635</v>
      </c>
      <c r="D344" s="61" t="s">
        <v>164</v>
      </c>
      <c r="E344" s="63">
        <v>5</v>
      </c>
      <c r="F344" s="62" t="s">
        <v>636</v>
      </c>
      <c r="G344" s="61" t="s">
        <v>637</v>
      </c>
      <c r="H344" s="61"/>
      <c r="I344" s="64">
        <v>40436</v>
      </c>
    </row>
    <row r="345" spans="2:9" ht="27.6" x14ac:dyDescent="0.3">
      <c r="B345" s="69">
        <v>8771</v>
      </c>
      <c r="C345" s="62" t="s">
        <v>635</v>
      </c>
      <c r="D345" s="61" t="s">
        <v>164</v>
      </c>
      <c r="E345" s="63">
        <v>11.5</v>
      </c>
      <c r="F345" s="62" t="s">
        <v>636</v>
      </c>
      <c r="G345" s="61" t="s">
        <v>638</v>
      </c>
      <c r="H345" s="61"/>
      <c r="I345" s="64">
        <v>40436</v>
      </c>
    </row>
    <row r="346" spans="2:9" ht="27.6" x14ac:dyDescent="0.3">
      <c r="B346" s="69">
        <v>8772</v>
      </c>
      <c r="C346" s="62" t="s">
        <v>635</v>
      </c>
      <c r="D346" s="61" t="s">
        <v>164</v>
      </c>
      <c r="E346" s="63">
        <v>16</v>
      </c>
      <c r="F346" s="62" t="s">
        <v>636</v>
      </c>
      <c r="G346" s="61" t="s">
        <v>170</v>
      </c>
      <c r="H346" s="61"/>
      <c r="I346" s="64">
        <v>40436</v>
      </c>
    </row>
    <row r="347" spans="2:9" ht="27.6" x14ac:dyDescent="0.3">
      <c r="B347" s="69">
        <v>8773</v>
      </c>
      <c r="C347" s="62" t="s">
        <v>635</v>
      </c>
      <c r="D347" s="61" t="s">
        <v>164</v>
      </c>
      <c r="E347" s="63">
        <v>22</v>
      </c>
      <c r="F347" s="62" t="s">
        <v>636</v>
      </c>
      <c r="G347" s="61" t="s">
        <v>341</v>
      </c>
      <c r="H347" s="61"/>
      <c r="I347" s="64">
        <v>40436</v>
      </c>
    </row>
    <row r="348" spans="2:9" ht="41.4" x14ac:dyDescent="0.3">
      <c r="B348" s="69">
        <v>8810</v>
      </c>
      <c r="C348" s="62" t="s">
        <v>639</v>
      </c>
      <c r="D348" s="61" t="s">
        <v>164</v>
      </c>
      <c r="E348" s="70">
        <v>0</v>
      </c>
      <c r="F348" s="62" t="s">
        <v>640</v>
      </c>
      <c r="G348" s="61"/>
      <c r="H348" s="61"/>
      <c r="I348" s="64">
        <v>39569</v>
      </c>
    </row>
    <row r="349" spans="2:9" ht="27.6" x14ac:dyDescent="0.3">
      <c r="B349" s="69">
        <v>8811</v>
      </c>
      <c r="C349" s="62" t="s">
        <v>641</v>
      </c>
      <c r="D349" s="61" t="s">
        <v>164</v>
      </c>
      <c r="E349" s="70">
        <v>0</v>
      </c>
      <c r="F349" s="62" t="s">
        <v>642</v>
      </c>
      <c r="G349" s="61"/>
      <c r="H349" s="61"/>
      <c r="I349" s="64">
        <v>39569</v>
      </c>
    </row>
    <row r="350" spans="2:9" ht="41.4" x14ac:dyDescent="0.3">
      <c r="B350" s="69">
        <v>8812</v>
      </c>
      <c r="C350" s="62" t="s">
        <v>643</v>
      </c>
      <c r="D350" s="61" t="s">
        <v>164</v>
      </c>
      <c r="E350" s="70">
        <v>0</v>
      </c>
      <c r="F350" s="62" t="s">
        <v>644</v>
      </c>
      <c r="G350" s="61"/>
      <c r="H350" s="61"/>
      <c r="I350" s="64">
        <v>39569</v>
      </c>
    </row>
    <row r="351" spans="2:9" ht="41.4" x14ac:dyDescent="0.3">
      <c r="B351" s="69">
        <v>8813</v>
      </c>
      <c r="C351" s="62" t="s">
        <v>645</v>
      </c>
      <c r="D351" s="61" t="s">
        <v>164</v>
      </c>
      <c r="E351" s="70">
        <v>0</v>
      </c>
      <c r="F351" s="62" t="s">
        <v>640</v>
      </c>
      <c r="G351" s="61"/>
      <c r="H351" s="61"/>
      <c r="I351" s="64">
        <v>39569</v>
      </c>
    </row>
    <row r="352" spans="2:9" ht="41.4" x14ac:dyDescent="0.3">
      <c r="B352" s="69">
        <v>8814</v>
      </c>
      <c r="C352" s="62" t="s">
        <v>646</v>
      </c>
      <c r="D352" s="61" t="s">
        <v>164</v>
      </c>
      <c r="E352" s="70">
        <v>0</v>
      </c>
      <c r="F352" s="62" t="s">
        <v>647</v>
      </c>
      <c r="G352" s="61"/>
      <c r="H352" s="61"/>
      <c r="I352" s="64">
        <v>39569</v>
      </c>
    </row>
  </sheetData>
  <autoFilter ref="B2:I352" xr:uid="{00000000-0009-0000-0000-000005000000}"/>
  <sortState xmlns:xlrd2="http://schemas.microsoft.com/office/spreadsheetml/2017/richdata2" ref="B620:J968">
    <sortCondition ref="B620:B968"/>
  </sortState>
  <mergeCells count="2">
    <mergeCell ref="C1:F1"/>
    <mergeCell ref="G1:I1"/>
  </mergeCells>
  <phoneticPr fontId="0" type="noConversion"/>
  <printOptions horizontalCentered="1"/>
  <pageMargins left="0.25" right="0.25" top="0.25" bottom="0.5" header="0.25" footer="0.25"/>
  <pageSetup scale="78" orientation="portrait" r:id="rId1"/>
  <headerFooter alignWithMargins="0">
    <oddFooter>&amp;RPage &amp;P of &amp;N</oddFooter>
  </headerFooter>
  <rowBreaks count="1" manualBreakCount="1">
    <brk id="3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6">
    <tabColor rgb="FFB9C8D3"/>
  </sheetPr>
  <dimension ref="B1:S29"/>
  <sheetViews>
    <sheetView showGridLines="0" showZeros="0" zoomScaleNormal="100" zoomScaleSheetLayoutView="90" workbookViewId="0">
      <selection activeCell="D7" sqref="D7"/>
    </sheetView>
  </sheetViews>
  <sheetFormatPr defaultColWidth="9.109375" defaultRowHeight="13.2" x14ac:dyDescent="0.25"/>
  <cols>
    <col min="1" max="1" width="2.88671875" style="16" customWidth="1"/>
    <col min="2" max="2" width="26.6640625" style="16" customWidth="1"/>
    <col min="3" max="3" width="35.5546875" style="16" customWidth="1"/>
    <col min="4" max="4" width="12.88671875" style="16" customWidth="1"/>
    <col min="5" max="5" width="14.44140625" style="16" bestFit="1" customWidth="1"/>
    <col min="6" max="6" width="10.5546875" style="16" bestFit="1" customWidth="1"/>
    <col min="7" max="9" width="8.5546875" style="16" customWidth="1"/>
    <col min="10" max="10" width="21.109375" style="16" customWidth="1"/>
    <col min="11" max="11" width="2.88671875" style="16" customWidth="1"/>
    <col min="12" max="12" width="7.109375" style="16" hidden="1" customWidth="1"/>
    <col min="13" max="16384" width="9.109375" style="16"/>
  </cols>
  <sheetData>
    <row r="1" spans="2:19" ht="12.75" customHeight="1" thickBot="1" x14ac:dyDescent="0.3"/>
    <row r="2" spans="2:19" ht="13.5" customHeight="1" x14ac:dyDescent="0.25">
      <c r="B2" s="457" t="s">
        <v>648</v>
      </c>
      <c r="C2" s="458"/>
      <c r="D2" s="458"/>
      <c r="E2" s="458"/>
      <c r="F2" s="458"/>
      <c r="G2" s="458"/>
      <c r="H2" s="458"/>
      <c r="I2" s="458"/>
      <c r="J2" s="459"/>
      <c r="K2" s="245"/>
      <c r="L2" s="225"/>
      <c r="M2" s="225"/>
      <c r="N2" s="225"/>
      <c r="O2" s="225"/>
      <c r="R2" s="225"/>
      <c r="S2" s="27"/>
    </row>
    <row r="3" spans="2:19" ht="21" customHeight="1" thickBot="1" x14ac:dyDescent="0.3">
      <c r="B3" s="460" t="s">
        <v>649</v>
      </c>
      <c r="C3" s="461"/>
      <c r="D3" s="461"/>
      <c r="E3" s="461"/>
      <c r="F3" s="461"/>
      <c r="G3" s="461"/>
      <c r="H3" s="461"/>
      <c r="I3" s="461"/>
      <c r="J3" s="462"/>
      <c r="K3" s="245"/>
      <c r="L3" s="225"/>
      <c r="M3" s="225"/>
      <c r="N3" s="225"/>
      <c r="O3" s="225"/>
      <c r="R3" s="225"/>
      <c r="S3" s="27"/>
    </row>
    <row r="4" spans="2:19" ht="15" customHeight="1" x14ac:dyDescent="0.25">
      <c r="B4" s="463" t="s">
        <v>24</v>
      </c>
      <c r="C4" s="464"/>
      <c r="D4" s="479" t="s">
        <v>25</v>
      </c>
      <c r="E4" s="464"/>
      <c r="F4" s="479" t="s">
        <v>26</v>
      </c>
      <c r="G4" s="464"/>
      <c r="H4" s="477" t="s">
        <v>27</v>
      </c>
      <c r="I4" s="477"/>
      <c r="J4" s="478"/>
      <c r="K4" s="246"/>
      <c r="M4" s="246"/>
      <c r="N4" s="246"/>
      <c r="O4" s="246"/>
      <c r="P4" s="246"/>
      <c r="Q4" s="246"/>
      <c r="R4" s="246"/>
      <c r="S4" s="246"/>
    </row>
    <row r="5" spans="2:19" ht="15" customHeight="1" x14ac:dyDescent="0.25">
      <c r="B5" s="455">
        <f>'FILL OUT FIRST - TOC'!$F$5</f>
        <v>0</v>
      </c>
      <c r="C5" s="456"/>
      <c r="D5" s="480">
        <f>'FILL OUT FIRST - TOC'!$F$7</f>
        <v>0</v>
      </c>
      <c r="E5" s="481"/>
      <c r="F5" s="482">
        <f>'FILL OUT FIRST - TOC'!$F$6</f>
        <v>0</v>
      </c>
      <c r="G5" s="483"/>
      <c r="H5" s="475">
        <f>'FILL OUT FIRST - TOC'!$F$4</f>
        <v>0</v>
      </c>
      <c r="I5" s="475"/>
      <c r="J5" s="476"/>
      <c r="K5" s="247"/>
      <c r="L5" s="246"/>
      <c r="M5" s="246"/>
      <c r="P5" s="246"/>
      <c r="Q5" s="246"/>
      <c r="R5" s="246"/>
      <c r="S5" s="246"/>
    </row>
    <row r="6" spans="2:19" ht="37.5" customHeight="1" x14ac:dyDescent="0.25">
      <c r="B6" s="465" t="s">
        <v>650</v>
      </c>
      <c r="C6" s="467" t="s">
        <v>651</v>
      </c>
      <c r="D6" s="50" t="s">
        <v>652</v>
      </c>
      <c r="E6" s="50" t="s">
        <v>653</v>
      </c>
      <c r="F6" s="469" t="s">
        <v>654</v>
      </c>
      <c r="G6" s="469" t="s">
        <v>655</v>
      </c>
      <c r="H6" s="471" t="s">
        <v>656</v>
      </c>
      <c r="I6" s="472"/>
      <c r="J6" s="473" t="s">
        <v>657</v>
      </c>
    </row>
    <row r="7" spans="2:19" ht="23.25" customHeight="1" x14ac:dyDescent="0.25">
      <c r="B7" s="466"/>
      <c r="C7" s="468"/>
      <c r="D7" s="170">
        <f>SUM(D8:D996)</f>
        <v>0</v>
      </c>
      <c r="E7" s="170">
        <f>SUM(E8:E996)</f>
        <v>0</v>
      </c>
      <c r="F7" s="470"/>
      <c r="G7" s="470"/>
      <c r="H7" s="51" t="s">
        <v>658</v>
      </c>
      <c r="I7" s="51" t="s">
        <v>659</v>
      </c>
      <c r="J7" s="474"/>
    </row>
    <row r="8" spans="2:19" s="28" customFormat="1" ht="25.5" customHeight="1" x14ac:dyDescent="0.25">
      <c r="B8" s="171"/>
      <c r="C8" s="172"/>
      <c r="D8" s="173"/>
      <c r="E8" s="174"/>
      <c r="F8" s="175"/>
      <c r="G8" s="175"/>
      <c r="H8" s="176"/>
      <c r="I8" s="177"/>
      <c r="J8" s="248"/>
      <c r="K8" s="16"/>
      <c r="L8" s="16"/>
      <c r="M8" s="16"/>
      <c r="N8" s="16"/>
      <c r="O8" s="16"/>
      <c r="P8" s="16"/>
      <c r="Q8" s="16"/>
      <c r="R8" s="16"/>
      <c r="S8" s="16"/>
    </row>
    <row r="9" spans="2:19" s="28" customFormat="1" ht="25.5" customHeight="1" x14ac:dyDescent="0.25">
      <c r="B9" s="178"/>
      <c r="C9" s="179"/>
      <c r="D9" s="180"/>
      <c r="E9" s="181"/>
      <c r="F9" s="182"/>
      <c r="G9" s="183"/>
      <c r="H9" s="184"/>
      <c r="I9" s="185"/>
      <c r="J9" s="249"/>
      <c r="K9" s="16"/>
      <c r="L9" s="16"/>
      <c r="M9" s="16"/>
      <c r="N9" s="16"/>
      <c r="O9" s="16"/>
      <c r="P9" s="16"/>
      <c r="Q9" s="16"/>
      <c r="R9" s="16"/>
      <c r="S9" s="16"/>
    </row>
    <row r="10" spans="2:19" s="28" customFormat="1" ht="25.5" customHeight="1" x14ac:dyDescent="0.25">
      <c r="B10" s="178"/>
      <c r="C10" s="179"/>
      <c r="D10" s="180"/>
      <c r="E10" s="181"/>
      <c r="F10" s="182"/>
      <c r="G10" s="183"/>
      <c r="H10" s="184"/>
      <c r="I10" s="185"/>
      <c r="J10" s="249"/>
      <c r="K10" s="16"/>
      <c r="L10" s="16"/>
      <c r="M10" s="16"/>
      <c r="N10" s="16"/>
      <c r="O10" s="16"/>
      <c r="P10" s="16"/>
      <c r="Q10" s="16"/>
      <c r="R10" s="16"/>
      <c r="S10" s="16"/>
    </row>
    <row r="11" spans="2:19" s="28" customFormat="1" ht="25.5" customHeight="1" x14ac:dyDescent="0.25">
      <c r="B11" s="178"/>
      <c r="C11" s="179"/>
      <c r="D11" s="180"/>
      <c r="E11" s="181"/>
      <c r="F11" s="182"/>
      <c r="G11" s="183"/>
      <c r="H11" s="184"/>
      <c r="I11" s="185"/>
      <c r="J11" s="249"/>
      <c r="K11" s="16"/>
      <c r="L11" s="16"/>
      <c r="M11" s="16"/>
      <c r="N11" s="16"/>
      <c r="O11" s="16"/>
      <c r="P11" s="16"/>
      <c r="Q11" s="16"/>
      <c r="R11" s="16"/>
      <c r="S11" s="16"/>
    </row>
    <row r="12" spans="2:19" s="28" customFormat="1" ht="25.5" customHeight="1" x14ac:dyDescent="0.25">
      <c r="B12" s="171"/>
      <c r="C12" s="172"/>
      <c r="D12" s="173"/>
      <c r="E12" s="174"/>
      <c r="F12" s="175"/>
      <c r="G12" s="175"/>
      <c r="H12" s="176"/>
      <c r="I12" s="177"/>
      <c r="J12" s="248"/>
      <c r="K12" s="16"/>
      <c r="L12" s="16"/>
      <c r="M12" s="16"/>
      <c r="N12" s="16"/>
      <c r="O12" s="16"/>
      <c r="P12" s="16"/>
      <c r="Q12" s="16"/>
      <c r="R12" s="16"/>
      <c r="S12" s="16"/>
    </row>
    <row r="13" spans="2:19" s="28" customFormat="1" ht="25.5" customHeight="1" x14ac:dyDescent="0.25">
      <c r="B13" s="178"/>
      <c r="C13" s="179"/>
      <c r="D13" s="180"/>
      <c r="E13" s="181"/>
      <c r="F13" s="182"/>
      <c r="G13" s="183"/>
      <c r="H13" s="184"/>
      <c r="I13" s="185"/>
      <c r="J13" s="249"/>
      <c r="K13" s="16"/>
      <c r="L13" s="16"/>
      <c r="M13" s="16"/>
      <c r="N13" s="16"/>
      <c r="O13" s="16"/>
      <c r="P13" s="16"/>
      <c r="Q13" s="16"/>
      <c r="R13" s="16"/>
      <c r="S13" s="16"/>
    </row>
    <row r="14" spans="2:19" s="28" customFormat="1" ht="25.5" customHeight="1" x14ac:dyDescent="0.25">
      <c r="B14" s="178"/>
      <c r="C14" s="179"/>
      <c r="D14" s="180"/>
      <c r="E14" s="181"/>
      <c r="F14" s="182"/>
      <c r="G14" s="183"/>
      <c r="H14" s="184"/>
      <c r="I14" s="185"/>
      <c r="J14" s="249"/>
      <c r="K14" s="16"/>
      <c r="L14" s="16"/>
      <c r="M14" s="16"/>
      <c r="N14" s="16"/>
      <c r="O14" s="16"/>
      <c r="P14" s="16"/>
      <c r="Q14" s="16"/>
      <c r="R14" s="16"/>
      <c r="S14" s="16"/>
    </row>
    <row r="15" spans="2:19" s="28" customFormat="1" ht="25.5" customHeight="1" x14ac:dyDescent="0.25">
      <c r="B15" s="171"/>
      <c r="C15" s="172"/>
      <c r="D15" s="173"/>
      <c r="E15" s="174"/>
      <c r="F15" s="175"/>
      <c r="G15" s="175"/>
      <c r="H15" s="176"/>
      <c r="I15" s="177"/>
      <c r="J15" s="248"/>
      <c r="K15" s="16"/>
      <c r="L15" s="16"/>
      <c r="M15" s="16"/>
      <c r="N15" s="16"/>
      <c r="O15" s="16"/>
      <c r="P15" s="16"/>
      <c r="Q15" s="16"/>
      <c r="R15" s="16"/>
      <c r="S15" s="16"/>
    </row>
    <row r="16" spans="2:19" s="28" customFormat="1" ht="25.5" customHeight="1" x14ac:dyDescent="0.25">
      <c r="B16" s="178"/>
      <c r="C16" s="179"/>
      <c r="D16" s="180"/>
      <c r="E16" s="181"/>
      <c r="F16" s="182"/>
      <c r="G16" s="183"/>
      <c r="H16" s="184"/>
      <c r="I16" s="185"/>
      <c r="J16" s="249"/>
      <c r="K16" s="16"/>
      <c r="L16" s="16"/>
      <c r="M16" s="16"/>
      <c r="N16" s="16"/>
      <c r="O16" s="16"/>
      <c r="P16" s="16"/>
      <c r="Q16" s="16"/>
      <c r="R16" s="16"/>
      <c r="S16" s="16"/>
    </row>
    <row r="17" spans="2:19" s="28" customFormat="1" ht="25.5" customHeight="1" x14ac:dyDescent="0.25">
      <c r="B17" s="178"/>
      <c r="C17" s="179"/>
      <c r="D17" s="180"/>
      <c r="E17" s="181"/>
      <c r="F17" s="182"/>
      <c r="G17" s="183"/>
      <c r="H17" s="184"/>
      <c r="I17" s="185"/>
      <c r="J17" s="249"/>
      <c r="K17" s="16"/>
      <c r="L17" s="16"/>
      <c r="M17" s="16"/>
      <c r="N17" s="16"/>
      <c r="O17" s="16"/>
      <c r="P17" s="16"/>
      <c r="Q17" s="16"/>
      <c r="R17" s="16"/>
      <c r="S17" s="16"/>
    </row>
    <row r="18" spans="2:19" s="28" customFormat="1" ht="25.5" customHeight="1" x14ac:dyDescent="0.25">
      <c r="B18" s="171"/>
      <c r="C18" s="172"/>
      <c r="D18" s="173"/>
      <c r="E18" s="174"/>
      <c r="F18" s="175"/>
      <c r="G18" s="175"/>
      <c r="H18" s="176"/>
      <c r="I18" s="177"/>
      <c r="J18" s="248"/>
      <c r="K18" s="16"/>
      <c r="L18" s="16"/>
      <c r="M18" s="16"/>
      <c r="N18" s="16"/>
      <c r="O18" s="16"/>
      <c r="P18" s="16"/>
      <c r="Q18" s="16"/>
      <c r="R18" s="16"/>
      <c r="S18" s="16"/>
    </row>
    <row r="19" spans="2:19" s="28" customFormat="1" ht="25.5" customHeight="1" x14ac:dyDescent="0.25">
      <c r="B19" s="178"/>
      <c r="C19" s="179"/>
      <c r="D19" s="180"/>
      <c r="E19" s="181"/>
      <c r="F19" s="182"/>
      <c r="G19" s="183"/>
      <c r="H19" s="184"/>
      <c r="I19" s="185"/>
      <c r="J19" s="249"/>
      <c r="K19" s="16"/>
      <c r="L19" s="16"/>
      <c r="M19" s="16"/>
      <c r="N19" s="16"/>
      <c r="O19" s="16"/>
      <c r="P19" s="16"/>
      <c r="Q19" s="16"/>
      <c r="R19" s="16"/>
      <c r="S19" s="16"/>
    </row>
    <row r="20" spans="2:19" s="28" customFormat="1" ht="25.5" customHeight="1" x14ac:dyDescent="0.25">
      <c r="B20" s="178"/>
      <c r="C20" s="179"/>
      <c r="D20" s="180"/>
      <c r="E20" s="181"/>
      <c r="F20" s="182"/>
      <c r="G20" s="183"/>
      <c r="H20" s="184"/>
      <c r="I20" s="185"/>
      <c r="J20" s="249"/>
      <c r="K20" s="16"/>
      <c r="L20" s="16"/>
      <c r="M20" s="16"/>
      <c r="N20" s="16"/>
      <c r="O20" s="16"/>
      <c r="P20" s="16"/>
      <c r="Q20" s="16"/>
      <c r="R20" s="16"/>
      <c r="S20" s="16"/>
    </row>
    <row r="21" spans="2:19" s="28" customFormat="1" ht="25.5" customHeight="1" x14ac:dyDescent="0.25">
      <c r="B21" s="171"/>
      <c r="C21" s="172"/>
      <c r="D21" s="173"/>
      <c r="E21" s="174"/>
      <c r="F21" s="175"/>
      <c r="G21" s="175"/>
      <c r="H21" s="176"/>
      <c r="I21" s="177"/>
      <c r="J21" s="248"/>
      <c r="K21" s="16"/>
      <c r="L21" s="16"/>
      <c r="M21" s="16"/>
      <c r="N21" s="16"/>
      <c r="O21" s="16"/>
      <c r="P21" s="16"/>
      <c r="Q21" s="16"/>
      <c r="R21" s="16"/>
      <c r="S21" s="16"/>
    </row>
    <row r="22" spans="2:19" s="28" customFormat="1" ht="25.5" customHeight="1" x14ac:dyDescent="0.25">
      <c r="B22" s="178"/>
      <c r="C22" s="179"/>
      <c r="D22" s="180"/>
      <c r="E22" s="181"/>
      <c r="F22" s="182"/>
      <c r="G22" s="183"/>
      <c r="H22" s="184"/>
      <c r="I22" s="185"/>
      <c r="J22" s="249"/>
      <c r="K22" s="16"/>
      <c r="L22" s="16"/>
      <c r="M22" s="16"/>
      <c r="N22" s="16"/>
      <c r="O22" s="16"/>
      <c r="P22" s="16"/>
      <c r="Q22" s="16"/>
      <c r="R22" s="16"/>
      <c r="S22" s="16"/>
    </row>
    <row r="23" spans="2:19" s="28" customFormat="1" ht="25.5" customHeight="1" x14ac:dyDescent="0.25">
      <c r="B23" s="178"/>
      <c r="C23" s="179"/>
      <c r="D23" s="180"/>
      <c r="E23" s="181"/>
      <c r="F23" s="182"/>
      <c r="G23" s="183"/>
      <c r="H23" s="184"/>
      <c r="I23" s="185"/>
      <c r="J23" s="249"/>
      <c r="K23" s="16"/>
      <c r="L23" s="16"/>
      <c r="M23" s="16"/>
      <c r="N23" s="16"/>
      <c r="O23" s="16"/>
      <c r="P23" s="16"/>
      <c r="Q23" s="16"/>
      <c r="R23" s="16"/>
      <c r="S23" s="16"/>
    </row>
    <row r="24" spans="2:19" s="28" customFormat="1" ht="25.5" customHeight="1" x14ac:dyDescent="0.25">
      <c r="B24" s="171"/>
      <c r="C24" s="172"/>
      <c r="D24" s="173"/>
      <c r="E24" s="174"/>
      <c r="F24" s="175"/>
      <c r="G24" s="175"/>
      <c r="H24" s="176"/>
      <c r="I24" s="177"/>
      <c r="J24" s="248"/>
      <c r="K24" s="16"/>
      <c r="L24" s="16"/>
      <c r="M24" s="16"/>
      <c r="N24" s="16"/>
      <c r="O24" s="16"/>
      <c r="P24" s="16"/>
      <c r="Q24" s="16"/>
      <c r="R24" s="16"/>
      <c r="S24" s="16"/>
    </row>
    <row r="25" spans="2:19" s="28" customFormat="1" ht="25.5" customHeight="1" x14ac:dyDescent="0.25">
      <c r="B25" s="178"/>
      <c r="C25" s="179"/>
      <c r="D25" s="180"/>
      <c r="E25" s="181"/>
      <c r="F25" s="182"/>
      <c r="G25" s="183"/>
      <c r="H25" s="184"/>
      <c r="I25" s="185"/>
      <c r="J25" s="249"/>
      <c r="K25" s="16"/>
      <c r="L25" s="16"/>
      <c r="M25" s="16"/>
      <c r="N25" s="16"/>
      <c r="O25" s="16"/>
      <c r="P25" s="16"/>
      <c r="Q25" s="16"/>
      <c r="R25" s="16"/>
      <c r="S25" s="16"/>
    </row>
    <row r="26" spans="2:19" s="28" customFormat="1" ht="25.5" customHeight="1" x14ac:dyDescent="0.25">
      <c r="B26" s="178"/>
      <c r="C26" s="179"/>
      <c r="D26" s="180"/>
      <c r="E26" s="181"/>
      <c r="F26" s="182"/>
      <c r="G26" s="183"/>
      <c r="H26" s="184"/>
      <c r="I26" s="185"/>
      <c r="J26" s="249"/>
      <c r="K26" s="16"/>
      <c r="L26" s="16"/>
      <c r="M26" s="16"/>
      <c r="N26" s="16"/>
      <c r="O26" s="16"/>
      <c r="P26" s="16"/>
      <c r="Q26" s="16"/>
      <c r="R26" s="16"/>
      <c r="S26" s="16"/>
    </row>
    <row r="27" spans="2:19" s="28" customFormat="1" ht="25.5" customHeight="1" x14ac:dyDescent="0.25">
      <c r="B27" s="178"/>
      <c r="C27" s="179"/>
      <c r="D27" s="180"/>
      <c r="E27" s="181"/>
      <c r="F27" s="182"/>
      <c r="G27" s="183"/>
      <c r="H27" s="184"/>
      <c r="I27" s="185"/>
      <c r="J27" s="249"/>
      <c r="K27" s="16"/>
      <c r="L27" s="16"/>
      <c r="M27" s="16"/>
      <c r="N27" s="16"/>
      <c r="O27" s="16"/>
      <c r="P27" s="16"/>
      <c r="Q27" s="16"/>
      <c r="R27" s="16"/>
      <c r="S27" s="16"/>
    </row>
    <row r="28" spans="2:19" s="28" customFormat="1" ht="25.5" customHeight="1" x14ac:dyDescent="0.25">
      <c r="B28" s="178"/>
      <c r="C28" s="179"/>
      <c r="D28" s="180"/>
      <c r="E28" s="181"/>
      <c r="F28" s="182"/>
      <c r="G28" s="183"/>
      <c r="H28" s="184"/>
      <c r="I28" s="185"/>
      <c r="J28" s="249"/>
      <c r="K28" s="16"/>
      <c r="L28" s="16"/>
      <c r="M28" s="16"/>
      <c r="N28" s="16"/>
      <c r="O28" s="16"/>
      <c r="P28" s="16"/>
      <c r="Q28" s="16"/>
      <c r="R28" s="16"/>
      <c r="S28" s="16"/>
    </row>
    <row r="29" spans="2:19" ht="15" customHeight="1" x14ac:dyDescent="0.25">
      <c r="B29" s="32"/>
    </row>
  </sheetData>
  <sheetProtection selectLockedCells="1"/>
  <mergeCells count="16">
    <mergeCell ref="B5:C5"/>
    <mergeCell ref="B2:J2"/>
    <mergeCell ref="B3:J3"/>
    <mergeCell ref="B4:C4"/>
    <mergeCell ref="B6:B7"/>
    <mergeCell ref="C6:C7"/>
    <mergeCell ref="F6:F7"/>
    <mergeCell ref="G6:G7"/>
    <mergeCell ref="H6:I6"/>
    <mergeCell ref="J6:J7"/>
    <mergeCell ref="H5:J5"/>
    <mergeCell ref="H4:J4"/>
    <mergeCell ref="D4:E4"/>
    <mergeCell ref="D5:E5"/>
    <mergeCell ref="F5:G5"/>
    <mergeCell ref="F4:G4"/>
  </mergeCells>
  <phoneticPr fontId="0" type="noConversion"/>
  <printOptions horizontalCentered="1" verticalCentered="1"/>
  <pageMargins left="0.25" right="0.25" top="0.25" bottom="0.2" header="0.25" footer="0.1"/>
  <pageSetup scale="85" orientation="landscape" blackAndWhite="1" r:id="rId1"/>
  <headerFooter alignWithMargins="0">
    <oddFooter>&amp;CMATERIALS 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0">
    <tabColor rgb="FFB9C8D3"/>
  </sheetPr>
  <dimension ref="B1:M52"/>
  <sheetViews>
    <sheetView showGridLines="0" showZeros="0" zoomScaleNormal="100" zoomScaleSheetLayoutView="90" workbookViewId="0">
      <pane xSplit="6" ySplit="7" topLeftCell="G8" activePane="bottomRight" state="frozen"/>
      <selection pane="topRight" activeCell="G1" sqref="G1"/>
      <selection pane="bottomLeft" activeCell="A8" sqref="A8"/>
      <selection pane="bottomRight" activeCell="W30" sqref="W30"/>
    </sheetView>
  </sheetViews>
  <sheetFormatPr defaultColWidth="9.109375" defaultRowHeight="13.2" x14ac:dyDescent="0.25"/>
  <cols>
    <col min="1" max="1" width="2.88671875" style="16" customWidth="1"/>
    <col min="2" max="2" width="21.88671875" style="16" customWidth="1"/>
    <col min="3" max="3" width="16.6640625" style="16" customWidth="1"/>
    <col min="4" max="5" width="11.6640625" style="16" customWidth="1"/>
    <col min="6" max="6" width="16.88671875" style="16" customWidth="1"/>
    <col min="7" max="7" width="16.6640625" style="16" customWidth="1"/>
    <col min="8" max="9" width="9.6640625" style="16" customWidth="1"/>
    <col min="10" max="10" width="9.5546875" style="16" customWidth="1"/>
    <col min="11" max="11" width="20.44140625" style="16" customWidth="1"/>
    <col min="12" max="12" width="2.88671875" style="16" customWidth="1"/>
    <col min="13" max="13" width="5.6640625" style="16" hidden="1" customWidth="1"/>
    <col min="14" max="27" width="5.6640625" style="16" customWidth="1"/>
    <col min="28" max="16384" width="9.109375" style="16"/>
  </cols>
  <sheetData>
    <row r="1" spans="2:11" ht="12.75" customHeight="1" thickBot="1" x14ac:dyDescent="0.3"/>
    <row r="2" spans="2:11" ht="13.5" customHeight="1" x14ac:dyDescent="0.25">
      <c r="B2" s="457" t="s">
        <v>660</v>
      </c>
      <c r="C2" s="458"/>
      <c r="D2" s="458"/>
      <c r="E2" s="458"/>
      <c r="F2" s="458"/>
      <c r="G2" s="458"/>
      <c r="H2" s="458"/>
      <c r="I2" s="458"/>
      <c r="J2" s="458"/>
      <c r="K2" s="459"/>
    </row>
    <row r="3" spans="2:11" ht="21" customHeight="1" thickBot="1" x14ac:dyDescent="0.35">
      <c r="B3" s="500" t="s">
        <v>661</v>
      </c>
      <c r="C3" s="501"/>
      <c r="D3" s="501"/>
      <c r="E3" s="501"/>
      <c r="F3" s="501"/>
      <c r="G3" s="501"/>
      <c r="H3" s="501"/>
      <c r="I3" s="501"/>
      <c r="J3" s="501"/>
      <c r="K3" s="502"/>
    </row>
    <row r="4" spans="2:11" ht="15" customHeight="1" x14ac:dyDescent="0.25">
      <c r="B4" s="503" t="s">
        <v>24</v>
      </c>
      <c r="C4" s="504"/>
      <c r="D4" s="504"/>
      <c r="E4" s="505"/>
      <c r="F4" s="186" t="s">
        <v>25</v>
      </c>
      <c r="G4" s="308" t="s">
        <v>26</v>
      </c>
      <c r="H4" s="509"/>
      <c r="I4" s="307"/>
      <c r="J4" s="491" t="s">
        <v>27</v>
      </c>
      <c r="K4" s="492"/>
    </row>
    <row r="5" spans="2:11" ht="15" customHeight="1" x14ac:dyDescent="0.25">
      <c r="B5" s="493">
        <f>'FILL OUT FIRST - TOC'!$F$5</f>
        <v>0</v>
      </c>
      <c r="C5" s="494"/>
      <c r="D5" s="494"/>
      <c r="E5" s="495"/>
      <c r="F5" s="236">
        <f>'FILL OUT FIRST - TOC'!$F$7</f>
        <v>0</v>
      </c>
      <c r="G5" s="353">
        <f>'FILL OUT FIRST - TOC'!$F$6</f>
        <v>0</v>
      </c>
      <c r="H5" s="510"/>
      <c r="I5" s="354"/>
      <c r="J5" s="353">
        <f>'FILL OUT FIRST - TOC'!$F$4</f>
        <v>0</v>
      </c>
      <c r="K5" s="508"/>
    </row>
    <row r="6" spans="2:11" x14ac:dyDescent="0.25">
      <c r="B6" s="496" t="s">
        <v>662</v>
      </c>
      <c r="C6" s="470" t="s">
        <v>663</v>
      </c>
      <c r="D6" s="468" t="s">
        <v>664</v>
      </c>
      <c r="E6" s="468"/>
      <c r="F6" s="55" t="s">
        <v>665</v>
      </c>
      <c r="G6" s="471" t="s">
        <v>650</v>
      </c>
      <c r="H6" s="472"/>
      <c r="I6" s="470" t="s">
        <v>666</v>
      </c>
      <c r="J6" s="470" t="s">
        <v>667</v>
      </c>
      <c r="K6" s="506" t="s">
        <v>657</v>
      </c>
    </row>
    <row r="7" spans="2:11" ht="21.75" customHeight="1" x14ac:dyDescent="0.25">
      <c r="B7" s="497"/>
      <c r="C7" s="468"/>
      <c r="D7" s="56" t="s">
        <v>668</v>
      </c>
      <c r="E7" s="56" t="s">
        <v>669</v>
      </c>
      <c r="F7" s="187">
        <f>SUM(F8:F1000)</f>
        <v>0</v>
      </c>
      <c r="G7" s="498"/>
      <c r="H7" s="499"/>
      <c r="I7" s="468"/>
      <c r="J7" s="468"/>
      <c r="K7" s="507"/>
    </row>
    <row r="8" spans="2:11" x14ac:dyDescent="0.25">
      <c r="B8" s="484"/>
      <c r="C8" s="185"/>
      <c r="D8" s="485"/>
      <c r="E8" s="485"/>
      <c r="F8" s="485"/>
      <c r="G8" s="486"/>
      <c r="H8" s="486"/>
      <c r="I8" s="487"/>
      <c r="J8" s="487"/>
      <c r="K8" s="489"/>
    </row>
    <row r="9" spans="2:11" x14ac:dyDescent="0.25">
      <c r="B9" s="484"/>
      <c r="C9" s="188"/>
      <c r="D9" s="485"/>
      <c r="E9" s="485"/>
      <c r="F9" s="485"/>
      <c r="G9" s="486"/>
      <c r="H9" s="486"/>
      <c r="I9" s="488"/>
      <c r="J9" s="488"/>
      <c r="K9" s="490"/>
    </row>
    <row r="10" spans="2:11" x14ac:dyDescent="0.25">
      <c r="B10" s="484"/>
      <c r="C10" s="185"/>
      <c r="D10" s="485"/>
      <c r="E10" s="485"/>
      <c r="F10" s="485"/>
      <c r="G10" s="486"/>
      <c r="H10" s="486"/>
      <c r="I10" s="487"/>
      <c r="J10" s="487"/>
      <c r="K10" s="489"/>
    </row>
    <row r="11" spans="2:11" x14ac:dyDescent="0.25">
      <c r="B11" s="484"/>
      <c r="C11" s="188"/>
      <c r="D11" s="485"/>
      <c r="E11" s="485"/>
      <c r="F11" s="485"/>
      <c r="G11" s="486"/>
      <c r="H11" s="486"/>
      <c r="I11" s="488"/>
      <c r="J11" s="488"/>
      <c r="K11" s="490"/>
    </row>
    <row r="12" spans="2:11" x14ac:dyDescent="0.25">
      <c r="B12" s="484"/>
      <c r="C12" s="185"/>
      <c r="D12" s="485"/>
      <c r="E12" s="485"/>
      <c r="F12" s="485"/>
      <c r="G12" s="486"/>
      <c r="H12" s="486"/>
      <c r="I12" s="487"/>
      <c r="J12" s="487"/>
      <c r="K12" s="489"/>
    </row>
    <row r="13" spans="2:11" x14ac:dyDescent="0.25">
      <c r="B13" s="484"/>
      <c r="C13" s="188"/>
      <c r="D13" s="485"/>
      <c r="E13" s="485"/>
      <c r="F13" s="485"/>
      <c r="G13" s="486"/>
      <c r="H13" s="486"/>
      <c r="I13" s="488"/>
      <c r="J13" s="488"/>
      <c r="K13" s="490"/>
    </row>
    <row r="14" spans="2:11" x14ac:dyDescent="0.25">
      <c r="B14" s="484"/>
      <c r="C14" s="185"/>
      <c r="D14" s="485"/>
      <c r="E14" s="485"/>
      <c r="F14" s="485"/>
      <c r="G14" s="486"/>
      <c r="H14" s="486"/>
      <c r="I14" s="487"/>
      <c r="J14" s="487"/>
      <c r="K14" s="489"/>
    </row>
    <row r="15" spans="2:11" x14ac:dyDescent="0.25">
      <c r="B15" s="484"/>
      <c r="C15" s="188"/>
      <c r="D15" s="485"/>
      <c r="E15" s="485"/>
      <c r="F15" s="485"/>
      <c r="G15" s="486"/>
      <c r="H15" s="486"/>
      <c r="I15" s="488"/>
      <c r="J15" s="488"/>
      <c r="K15" s="490"/>
    </row>
    <row r="16" spans="2:11" x14ac:dyDescent="0.25">
      <c r="B16" s="484"/>
      <c r="C16" s="185"/>
      <c r="D16" s="485"/>
      <c r="E16" s="485"/>
      <c r="F16" s="485"/>
      <c r="G16" s="486"/>
      <c r="H16" s="486"/>
      <c r="I16" s="487"/>
      <c r="J16" s="487"/>
      <c r="K16" s="489"/>
    </row>
    <row r="17" spans="2:11" x14ac:dyDescent="0.25">
      <c r="B17" s="484"/>
      <c r="C17" s="188"/>
      <c r="D17" s="485"/>
      <c r="E17" s="485"/>
      <c r="F17" s="485"/>
      <c r="G17" s="486"/>
      <c r="H17" s="486"/>
      <c r="I17" s="488"/>
      <c r="J17" s="488"/>
      <c r="K17" s="490"/>
    </row>
    <row r="18" spans="2:11" x14ac:dyDescent="0.25">
      <c r="B18" s="484"/>
      <c r="C18" s="185"/>
      <c r="D18" s="485"/>
      <c r="E18" s="485"/>
      <c r="F18" s="485"/>
      <c r="G18" s="486"/>
      <c r="H18" s="486"/>
      <c r="I18" s="487"/>
      <c r="J18" s="487"/>
      <c r="K18" s="489"/>
    </row>
    <row r="19" spans="2:11" x14ac:dyDescent="0.25">
      <c r="B19" s="484"/>
      <c r="C19" s="188"/>
      <c r="D19" s="485"/>
      <c r="E19" s="485"/>
      <c r="F19" s="485"/>
      <c r="G19" s="486"/>
      <c r="H19" s="486"/>
      <c r="I19" s="488"/>
      <c r="J19" s="488"/>
      <c r="K19" s="490"/>
    </row>
    <row r="20" spans="2:11" x14ac:dyDescent="0.25">
      <c r="B20" s="484"/>
      <c r="C20" s="185"/>
      <c r="D20" s="485"/>
      <c r="E20" s="485"/>
      <c r="F20" s="485"/>
      <c r="G20" s="486"/>
      <c r="H20" s="486"/>
      <c r="I20" s="487"/>
      <c r="J20" s="487"/>
      <c r="K20" s="489"/>
    </row>
    <row r="21" spans="2:11" x14ac:dyDescent="0.25">
      <c r="B21" s="484"/>
      <c r="C21" s="188"/>
      <c r="D21" s="485"/>
      <c r="E21" s="485"/>
      <c r="F21" s="485"/>
      <c r="G21" s="486"/>
      <c r="H21" s="486"/>
      <c r="I21" s="488"/>
      <c r="J21" s="488"/>
      <c r="K21" s="490"/>
    </row>
    <row r="22" spans="2:11" x14ac:dyDescent="0.25">
      <c r="B22" s="484"/>
      <c r="C22" s="185"/>
      <c r="D22" s="485"/>
      <c r="E22" s="485"/>
      <c r="F22" s="485"/>
      <c r="G22" s="486"/>
      <c r="H22" s="486"/>
      <c r="I22" s="487"/>
      <c r="J22" s="487"/>
      <c r="K22" s="489"/>
    </row>
    <row r="23" spans="2:11" x14ac:dyDescent="0.25">
      <c r="B23" s="484"/>
      <c r="C23" s="188"/>
      <c r="D23" s="485"/>
      <c r="E23" s="485"/>
      <c r="F23" s="485"/>
      <c r="G23" s="486"/>
      <c r="H23" s="486"/>
      <c r="I23" s="488"/>
      <c r="J23" s="488"/>
      <c r="K23" s="490"/>
    </row>
    <row r="24" spans="2:11" x14ac:dyDescent="0.25">
      <c r="B24" s="484"/>
      <c r="C24" s="185"/>
      <c r="D24" s="485"/>
      <c r="E24" s="485"/>
      <c r="F24" s="485"/>
      <c r="G24" s="486"/>
      <c r="H24" s="486"/>
      <c r="I24" s="487"/>
      <c r="J24" s="487"/>
      <c r="K24" s="489"/>
    </row>
    <row r="25" spans="2:11" x14ac:dyDescent="0.25">
      <c r="B25" s="484"/>
      <c r="C25" s="188"/>
      <c r="D25" s="485"/>
      <c r="E25" s="485"/>
      <c r="F25" s="485"/>
      <c r="G25" s="486"/>
      <c r="H25" s="486"/>
      <c r="I25" s="488"/>
      <c r="J25" s="488"/>
      <c r="K25" s="490"/>
    </row>
    <row r="26" spans="2:11" x14ac:dyDescent="0.25">
      <c r="B26" s="484"/>
      <c r="C26" s="185"/>
      <c r="D26" s="485"/>
      <c r="E26" s="485"/>
      <c r="F26" s="485"/>
      <c r="G26" s="486"/>
      <c r="H26" s="486"/>
      <c r="I26" s="487"/>
      <c r="J26" s="487"/>
      <c r="K26" s="489"/>
    </row>
    <row r="27" spans="2:11" x14ac:dyDescent="0.25">
      <c r="B27" s="484"/>
      <c r="C27" s="188"/>
      <c r="D27" s="485"/>
      <c r="E27" s="485"/>
      <c r="F27" s="485"/>
      <c r="G27" s="486"/>
      <c r="H27" s="486"/>
      <c r="I27" s="488"/>
      <c r="J27" s="488"/>
      <c r="K27" s="490"/>
    </row>
    <row r="28" spans="2:11" x14ac:dyDescent="0.25">
      <c r="B28" s="484"/>
      <c r="C28" s="185"/>
      <c r="D28" s="485"/>
      <c r="E28" s="485"/>
      <c r="F28" s="485"/>
      <c r="G28" s="486"/>
      <c r="H28" s="486"/>
      <c r="I28" s="487"/>
      <c r="J28" s="487"/>
      <c r="K28" s="489"/>
    </row>
    <row r="29" spans="2:11" x14ac:dyDescent="0.25">
      <c r="B29" s="484"/>
      <c r="C29" s="188"/>
      <c r="D29" s="485"/>
      <c r="E29" s="485"/>
      <c r="F29" s="485"/>
      <c r="G29" s="486"/>
      <c r="H29" s="486"/>
      <c r="I29" s="488"/>
      <c r="J29" s="488"/>
      <c r="K29" s="490"/>
    </row>
    <row r="30" spans="2:11" x14ac:dyDescent="0.25">
      <c r="B30" s="484"/>
      <c r="C30" s="185"/>
      <c r="D30" s="485"/>
      <c r="E30" s="485"/>
      <c r="F30" s="485"/>
      <c r="G30" s="486"/>
      <c r="H30" s="486"/>
      <c r="I30" s="487"/>
      <c r="J30" s="487"/>
      <c r="K30" s="489"/>
    </row>
    <row r="31" spans="2:11" x14ac:dyDescent="0.25">
      <c r="B31" s="484"/>
      <c r="C31" s="188"/>
      <c r="D31" s="485"/>
      <c r="E31" s="485"/>
      <c r="F31" s="485"/>
      <c r="G31" s="486"/>
      <c r="H31" s="486"/>
      <c r="I31" s="488"/>
      <c r="J31" s="488"/>
      <c r="K31" s="490"/>
    </row>
    <row r="32" spans="2:11" x14ac:dyDescent="0.25">
      <c r="B32" s="484"/>
      <c r="C32" s="185"/>
      <c r="D32" s="485"/>
      <c r="E32" s="485"/>
      <c r="F32" s="485"/>
      <c r="G32" s="486"/>
      <c r="H32" s="486"/>
      <c r="I32" s="487"/>
      <c r="J32" s="487"/>
      <c r="K32" s="489"/>
    </row>
    <row r="33" spans="2:11" x14ac:dyDescent="0.25">
      <c r="B33" s="484"/>
      <c r="C33" s="188"/>
      <c r="D33" s="485"/>
      <c r="E33" s="485"/>
      <c r="F33" s="485"/>
      <c r="G33" s="486"/>
      <c r="H33" s="486"/>
      <c r="I33" s="488"/>
      <c r="J33" s="488"/>
      <c r="K33" s="490"/>
    </row>
    <row r="34" spans="2:11" x14ac:dyDescent="0.25">
      <c r="B34" s="484"/>
      <c r="C34" s="185"/>
      <c r="D34" s="485"/>
      <c r="E34" s="485"/>
      <c r="F34" s="485"/>
      <c r="G34" s="486"/>
      <c r="H34" s="486"/>
      <c r="I34" s="487"/>
      <c r="J34" s="487"/>
      <c r="K34" s="489"/>
    </row>
    <row r="35" spans="2:11" x14ac:dyDescent="0.25">
      <c r="B35" s="484"/>
      <c r="C35" s="188"/>
      <c r="D35" s="485"/>
      <c r="E35" s="485"/>
      <c r="F35" s="485"/>
      <c r="G35" s="486"/>
      <c r="H35" s="486"/>
      <c r="I35" s="488"/>
      <c r="J35" s="488"/>
      <c r="K35" s="490"/>
    </row>
    <row r="36" spans="2:11" x14ac:dyDescent="0.25">
      <c r="B36" s="484"/>
      <c r="C36" s="185"/>
      <c r="D36" s="485"/>
      <c r="E36" s="485"/>
      <c r="F36" s="485"/>
      <c r="G36" s="486"/>
      <c r="H36" s="486"/>
      <c r="I36" s="487"/>
      <c r="J36" s="487"/>
      <c r="K36" s="489"/>
    </row>
    <row r="37" spans="2:11" x14ac:dyDescent="0.25">
      <c r="B37" s="484"/>
      <c r="C37" s="188"/>
      <c r="D37" s="485"/>
      <c r="E37" s="485"/>
      <c r="F37" s="485"/>
      <c r="G37" s="486"/>
      <c r="H37" s="486"/>
      <c r="I37" s="488"/>
      <c r="J37" s="488"/>
      <c r="K37" s="490"/>
    </row>
    <row r="38" spans="2:11" x14ac:dyDescent="0.25">
      <c r="B38" s="484"/>
      <c r="C38" s="185"/>
      <c r="D38" s="485"/>
      <c r="E38" s="485"/>
      <c r="F38" s="485"/>
      <c r="G38" s="486"/>
      <c r="H38" s="486"/>
      <c r="I38" s="487"/>
      <c r="J38" s="487"/>
      <c r="K38" s="489"/>
    </row>
    <row r="39" spans="2:11" x14ac:dyDescent="0.25">
      <c r="B39" s="484"/>
      <c r="C39" s="188"/>
      <c r="D39" s="485"/>
      <c r="E39" s="485"/>
      <c r="F39" s="485"/>
      <c r="G39" s="486"/>
      <c r="H39" s="486"/>
      <c r="I39" s="488"/>
      <c r="J39" s="488"/>
      <c r="K39" s="490"/>
    </row>
    <row r="40" spans="2:11" x14ac:dyDescent="0.25">
      <c r="B40" s="484"/>
      <c r="C40" s="185"/>
      <c r="D40" s="485"/>
      <c r="E40" s="485"/>
      <c r="F40" s="485"/>
      <c r="G40" s="486"/>
      <c r="H40" s="486"/>
      <c r="I40" s="487"/>
      <c r="J40" s="487"/>
      <c r="K40" s="489"/>
    </row>
    <row r="41" spans="2:11" x14ac:dyDescent="0.25">
      <c r="B41" s="484"/>
      <c r="C41" s="188"/>
      <c r="D41" s="485"/>
      <c r="E41" s="485"/>
      <c r="F41" s="485"/>
      <c r="G41" s="486"/>
      <c r="H41" s="486"/>
      <c r="I41" s="488"/>
      <c r="J41" s="488"/>
      <c r="K41" s="490"/>
    </row>
    <row r="42" spans="2:11" x14ac:dyDescent="0.25">
      <c r="B42" s="484"/>
      <c r="C42" s="185"/>
      <c r="D42" s="485"/>
      <c r="E42" s="485"/>
      <c r="F42" s="485"/>
      <c r="G42" s="486"/>
      <c r="H42" s="486"/>
      <c r="I42" s="487"/>
      <c r="J42" s="487"/>
      <c r="K42" s="489"/>
    </row>
    <row r="43" spans="2:11" x14ac:dyDescent="0.25">
      <c r="B43" s="484"/>
      <c r="C43" s="188"/>
      <c r="D43" s="485"/>
      <c r="E43" s="485"/>
      <c r="F43" s="485"/>
      <c r="G43" s="486"/>
      <c r="H43" s="486"/>
      <c r="I43" s="488"/>
      <c r="J43" s="488"/>
      <c r="K43" s="490"/>
    </row>
    <row r="44" spans="2:11" x14ac:dyDescent="0.25">
      <c r="B44" s="484"/>
      <c r="C44" s="185"/>
      <c r="D44" s="485"/>
      <c r="E44" s="485"/>
      <c r="F44" s="485"/>
      <c r="G44" s="486"/>
      <c r="H44" s="486"/>
      <c r="I44" s="487"/>
      <c r="J44" s="487"/>
      <c r="K44" s="489"/>
    </row>
    <row r="45" spans="2:11" x14ac:dyDescent="0.25">
      <c r="B45" s="484"/>
      <c r="C45" s="188"/>
      <c r="D45" s="485"/>
      <c r="E45" s="485"/>
      <c r="F45" s="485"/>
      <c r="G45" s="486"/>
      <c r="H45" s="486"/>
      <c r="I45" s="488"/>
      <c r="J45" s="488"/>
      <c r="K45" s="490"/>
    </row>
    <row r="46" spans="2:11" x14ac:dyDescent="0.25">
      <c r="B46" s="484"/>
      <c r="C46" s="185"/>
      <c r="D46" s="485"/>
      <c r="E46" s="485"/>
      <c r="F46" s="485"/>
      <c r="G46" s="486"/>
      <c r="H46" s="486"/>
      <c r="I46" s="487"/>
      <c r="J46" s="487"/>
      <c r="K46" s="489"/>
    </row>
    <row r="47" spans="2:11" x14ac:dyDescent="0.25">
      <c r="B47" s="484"/>
      <c r="C47" s="188"/>
      <c r="D47" s="485"/>
      <c r="E47" s="485"/>
      <c r="F47" s="485"/>
      <c r="G47" s="486"/>
      <c r="H47" s="486"/>
      <c r="I47" s="488"/>
      <c r="J47" s="488"/>
      <c r="K47" s="490"/>
    </row>
    <row r="48" spans="2:11" x14ac:dyDescent="0.25">
      <c r="B48" s="484"/>
      <c r="C48" s="185"/>
      <c r="D48" s="485"/>
      <c r="E48" s="485"/>
      <c r="F48" s="485"/>
      <c r="G48" s="486"/>
      <c r="H48" s="486"/>
      <c r="I48" s="487"/>
      <c r="J48" s="487"/>
      <c r="K48" s="489"/>
    </row>
    <row r="49" spans="2:11" x14ac:dyDescent="0.25">
      <c r="B49" s="484"/>
      <c r="C49" s="188"/>
      <c r="D49" s="485"/>
      <c r="E49" s="485"/>
      <c r="F49" s="485"/>
      <c r="G49" s="486"/>
      <c r="H49" s="486"/>
      <c r="I49" s="488"/>
      <c r="J49" s="488"/>
      <c r="K49" s="490"/>
    </row>
    <row r="50" spans="2:11" x14ac:dyDescent="0.25">
      <c r="B50" s="484"/>
      <c r="C50" s="185"/>
      <c r="D50" s="485"/>
      <c r="E50" s="485"/>
      <c r="F50" s="485"/>
      <c r="G50" s="486"/>
      <c r="H50" s="486"/>
      <c r="I50" s="487"/>
      <c r="J50" s="487"/>
      <c r="K50" s="489"/>
    </row>
    <row r="51" spans="2:11" x14ac:dyDescent="0.25">
      <c r="B51" s="484"/>
      <c r="C51" s="188"/>
      <c r="D51" s="485"/>
      <c r="E51" s="485"/>
      <c r="F51" s="485"/>
      <c r="G51" s="486"/>
      <c r="H51" s="486"/>
      <c r="I51" s="488"/>
      <c r="J51" s="488"/>
      <c r="K51" s="490"/>
    </row>
    <row r="52" spans="2:11" x14ac:dyDescent="0.25">
      <c r="B52" s="32"/>
    </row>
  </sheetData>
  <sheetProtection formatCells="0" selectLockedCells="1"/>
  <mergeCells count="191">
    <mergeCell ref="J50:J51"/>
    <mergeCell ref="K50:K51"/>
    <mergeCell ref="B50:B51"/>
    <mergeCell ref="D50:D51"/>
    <mergeCell ref="E50:E51"/>
    <mergeCell ref="F50:F51"/>
    <mergeCell ref="G50:H51"/>
    <mergeCell ref="I50:I51"/>
    <mergeCell ref="J46:J47"/>
    <mergeCell ref="K46:K47"/>
    <mergeCell ref="B48:B49"/>
    <mergeCell ref="D48:D49"/>
    <mergeCell ref="E48:E49"/>
    <mergeCell ref="F48:F49"/>
    <mergeCell ref="G48:H49"/>
    <mergeCell ref="I48:I49"/>
    <mergeCell ref="J48:J49"/>
    <mergeCell ref="K48:K49"/>
    <mergeCell ref="B46:B47"/>
    <mergeCell ref="D46:D47"/>
    <mergeCell ref="E46:E47"/>
    <mergeCell ref="F46:F47"/>
    <mergeCell ref="G46:H47"/>
    <mergeCell ref="I46:I47"/>
    <mergeCell ref="J42:J43"/>
    <mergeCell ref="K42:K43"/>
    <mergeCell ref="B44:B45"/>
    <mergeCell ref="D44:D45"/>
    <mergeCell ref="E44:E45"/>
    <mergeCell ref="F44:F45"/>
    <mergeCell ref="G44:H45"/>
    <mergeCell ref="I44:I45"/>
    <mergeCell ref="J44:J45"/>
    <mergeCell ref="K44:K45"/>
    <mergeCell ref="B42:B43"/>
    <mergeCell ref="D42:D43"/>
    <mergeCell ref="E42:E43"/>
    <mergeCell ref="F42:F43"/>
    <mergeCell ref="G42:H43"/>
    <mergeCell ref="I42:I43"/>
    <mergeCell ref="J38:J39"/>
    <mergeCell ref="K38:K39"/>
    <mergeCell ref="B40:B41"/>
    <mergeCell ref="D40:D41"/>
    <mergeCell ref="E40:E41"/>
    <mergeCell ref="F40:F41"/>
    <mergeCell ref="G40:H41"/>
    <mergeCell ref="I40:I41"/>
    <mergeCell ref="J40:J41"/>
    <mergeCell ref="K40:K41"/>
    <mergeCell ref="B38:B39"/>
    <mergeCell ref="D38:D39"/>
    <mergeCell ref="E38:E39"/>
    <mergeCell ref="F38:F39"/>
    <mergeCell ref="G38:H39"/>
    <mergeCell ref="I38:I39"/>
    <mergeCell ref="J34:J35"/>
    <mergeCell ref="K34:K35"/>
    <mergeCell ref="B36:B37"/>
    <mergeCell ref="D36:D37"/>
    <mergeCell ref="E36:E37"/>
    <mergeCell ref="F36:F37"/>
    <mergeCell ref="G36:H37"/>
    <mergeCell ref="I36:I37"/>
    <mergeCell ref="J36:J37"/>
    <mergeCell ref="K36:K37"/>
    <mergeCell ref="B34:B35"/>
    <mergeCell ref="D34:D35"/>
    <mergeCell ref="E34:E35"/>
    <mergeCell ref="F34:F35"/>
    <mergeCell ref="G34:H35"/>
    <mergeCell ref="I34:I35"/>
    <mergeCell ref="J30:J31"/>
    <mergeCell ref="K30:K31"/>
    <mergeCell ref="B32:B33"/>
    <mergeCell ref="D32:D33"/>
    <mergeCell ref="E32:E33"/>
    <mergeCell ref="F32:F33"/>
    <mergeCell ref="G32:H33"/>
    <mergeCell ref="I32:I33"/>
    <mergeCell ref="J32:J33"/>
    <mergeCell ref="K32:K33"/>
    <mergeCell ref="B30:B31"/>
    <mergeCell ref="D30:D31"/>
    <mergeCell ref="E30:E31"/>
    <mergeCell ref="F30:F31"/>
    <mergeCell ref="G30:H31"/>
    <mergeCell ref="I30:I31"/>
    <mergeCell ref="J26:J27"/>
    <mergeCell ref="K26:K27"/>
    <mergeCell ref="B28:B29"/>
    <mergeCell ref="D28:D29"/>
    <mergeCell ref="E28:E29"/>
    <mergeCell ref="F28:F29"/>
    <mergeCell ref="G28:H29"/>
    <mergeCell ref="I28:I29"/>
    <mergeCell ref="J28:J29"/>
    <mergeCell ref="K28:K29"/>
    <mergeCell ref="B26:B27"/>
    <mergeCell ref="D26:D27"/>
    <mergeCell ref="E26:E27"/>
    <mergeCell ref="F26:F27"/>
    <mergeCell ref="G26:H27"/>
    <mergeCell ref="I26:I27"/>
    <mergeCell ref="J22:J23"/>
    <mergeCell ref="K22:K23"/>
    <mergeCell ref="B24:B25"/>
    <mergeCell ref="D24:D25"/>
    <mergeCell ref="E24:E25"/>
    <mergeCell ref="F24:F25"/>
    <mergeCell ref="G24:H25"/>
    <mergeCell ref="I24:I25"/>
    <mergeCell ref="J24:J25"/>
    <mergeCell ref="K24:K25"/>
    <mergeCell ref="B22:B23"/>
    <mergeCell ref="D22:D23"/>
    <mergeCell ref="E22:E23"/>
    <mergeCell ref="F22:F23"/>
    <mergeCell ref="G22:H23"/>
    <mergeCell ref="I22:I23"/>
    <mergeCell ref="E16:E17"/>
    <mergeCell ref="F16:F17"/>
    <mergeCell ref="G16:H17"/>
    <mergeCell ref="I16:I17"/>
    <mergeCell ref="J16:J17"/>
    <mergeCell ref="K16:K17"/>
    <mergeCell ref="B10:B11"/>
    <mergeCell ref="D10:D11"/>
    <mergeCell ref="E10:E11"/>
    <mergeCell ref="F10:F11"/>
    <mergeCell ref="G10:H11"/>
    <mergeCell ref="I10:I11"/>
    <mergeCell ref="B12:B13"/>
    <mergeCell ref="D12:D13"/>
    <mergeCell ref="E12:E13"/>
    <mergeCell ref="F12:F13"/>
    <mergeCell ref="G12:H13"/>
    <mergeCell ref="I12:I13"/>
    <mergeCell ref="J12:J13"/>
    <mergeCell ref="K12:K13"/>
    <mergeCell ref="B14:B15"/>
    <mergeCell ref="D14:D15"/>
    <mergeCell ref="B8:B9"/>
    <mergeCell ref="D8:D9"/>
    <mergeCell ref="E8:E9"/>
    <mergeCell ref="F8:F9"/>
    <mergeCell ref="G8:H9"/>
    <mergeCell ref="I8:I9"/>
    <mergeCell ref="J8:J9"/>
    <mergeCell ref="K8:K9"/>
    <mergeCell ref="J10:J11"/>
    <mergeCell ref="K10:K11"/>
    <mergeCell ref="J4:K4"/>
    <mergeCell ref="B5:E5"/>
    <mergeCell ref="B6:B7"/>
    <mergeCell ref="C6:C7"/>
    <mergeCell ref="D6:E6"/>
    <mergeCell ref="G6:H7"/>
    <mergeCell ref="I6:I7"/>
    <mergeCell ref="B2:K2"/>
    <mergeCell ref="B3:K3"/>
    <mergeCell ref="B4:E4"/>
    <mergeCell ref="J6:J7"/>
    <mergeCell ref="K6:K7"/>
    <mergeCell ref="J5:K5"/>
    <mergeCell ref="G4:I4"/>
    <mergeCell ref="G5:I5"/>
    <mergeCell ref="B20:B21"/>
    <mergeCell ref="D20:D21"/>
    <mergeCell ref="E20:E21"/>
    <mergeCell ref="F20:F21"/>
    <mergeCell ref="G20:H21"/>
    <mergeCell ref="I20:I21"/>
    <mergeCell ref="J20:J21"/>
    <mergeCell ref="K20:K21"/>
    <mergeCell ref="E14:E15"/>
    <mergeCell ref="F14:F15"/>
    <mergeCell ref="G14:H15"/>
    <mergeCell ref="I14:I15"/>
    <mergeCell ref="J14:J15"/>
    <mergeCell ref="K14:K15"/>
    <mergeCell ref="B18:B19"/>
    <mergeCell ref="D18:D19"/>
    <mergeCell ref="E18:E19"/>
    <mergeCell ref="F18:F19"/>
    <mergeCell ref="G18:H19"/>
    <mergeCell ref="I18:I19"/>
    <mergeCell ref="J18:J19"/>
    <mergeCell ref="K18:K19"/>
    <mergeCell ref="B16:B17"/>
    <mergeCell ref="D16:D17"/>
  </mergeCells>
  <phoneticPr fontId="19" type="noConversion"/>
  <printOptions horizontalCentered="1" verticalCentered="1"/>
  <pageMargins left="0.25" right="0.25" top="0.25" bottom="0.2" header="0.25" footer="0.1"/>
  <pageSetup scale="84" orientation="landscape" blackAndWhite="1" r:id="rId1"/>
  <headerFooter alignWithMargins="0">
    <oddFooter>&amp;CRENTED EQUIPMENT 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2">
    <tabColor rgb="FFB9C8D3"/>
  </sheetPr>
  <dimension ref="B1:Y28"/>
  <sheetViews>
    <sheetView showGridLines="0" showZeros="0" zoomScaleNormal="100" zoomScaleSheetLayoutView="90" workbookViewId="0">
      <pane xSplit="7" ySplit="7" topLeftCell="H8" activePane="bottomRight" state="frozen"/>
      <selection pane="topRight" activeCell="H1" sqref="H1"/>
      <selection pane="bottomLeft" activeCell="A8" sqref="A8"/>
      <selection pane="bottomRight" activeCell="F7" sqref="F7:G7"/>
    </sheetView>
  </sheetViews>
  <sheetFormatPr defaultColWidth="9.109375" defaultRowHeight="13.2" x14ac:dyDescent="0.25"/>
  <cols>
    <col min="1" max="1" width="2.88671875" style="16" customWidth="1"/>
    <col min="2" max="2" width="26.6640625" style="16" customWidth="1"/>
    <col min="3" max="3" width="35.5546875" style="16" customWidth="1"/>
    <col min="4" max="4" width="14.33203125" style="16" customWidth="1"/>
    <col min="5" max="5" width="13.109375" style="16" customWidth="1"/>
    <col min="6" max="7" width="13.5546875" style="16" customWidth="1"/>
    <col min="8" max="9" width="9.33203125" style="16" customWidth="1"/>
    <col min="10" max="10" width="9.109375" style="16"/>
    <col min="11" max="11" width="2.88671875" style="16" customWidth="1"/>
    <col min="12" max="12" width="5.109375" style="16" hidden="1" customWidth="1"/>
    <col min="13" max="26" width="5.6640625" style="16" customWidth="1"/>
    <col min="27" max="16384" width="9.109375" style="16"/>
  </cols>
  <sheetData>
    <row r="1" spans="2:10" ht="12.75" customHeight="1" thickBot="1" x14ac:dyDescent="0.3"/>
    <row r="2" spans="2:10" ht="12.75" customHeight="1" x14ac:dyDescent="0.25">
      <c r="B2" s="511" t="s">
        <v>670</v>
      </c>
      <c r="C2" s="512"/>
      <c r="D2" s="512"/>
      <c r="E2" s="512"/>
      <c r="F2" s="512"/>
      <c r="G2" s="512"/>
      <c r="H2" s="512"/>
      <c r="I2" s="512"/>
      <c r="J2" s="513"/>
    </row>
    <row r="3" spans="2:10" ht="21" customHeight="1" thickBot="1" x14ac:dyDescent="0.3">
      <c r="B3" s="514" t="s">
        <v>671</v>
      </c>
      <c r="C3" s="515"/>
      <c r="D3" s="515"/>
      <c r="E3" s="515"/>
      <c r="F3" s="515"/>
      <c r="G3" s="515"/>
      <c r="H3" s="515"/>
      <c r="I3" s="515"/>
      <c r="J3" s="516"/>
    </row>
    <row r="4" spans="2:10" ht="15" customHeight="1" x14ac:dyDescent="0.25">
      <c r="B4" s="306" t="s">
        <v>24</v>
      </c>
      <c r="C4" s="307"/>
      <c r="D4" s="308" t="s">
        <v>672</v>
      </c>
      <c r="E4" s="307"/>
      <c r="F4" s="308" t="s">
        <v>26</v>
      </c>
      <c r="G4" s="307"/>
      <c r="H4" s="308" t="s">
        <v>27</v>
      </c>
      <c r="I4" s="509"/>
      <c r="J4" s="309"/>
    </row>
    <row r="5" spans="2:10" ht="15" customHeight="1" thickBot="1" x14ac:dyDescent="0.3">
      <c r="B5" s="312">
        <f>'FILL OUT FIRST - TOC'!$F$5</f>
        <v>0</v>
      </c>
      <c r="C5" s="313"/>
      <c r="D5" s="317">
        <f>'FILL OUT FIRST - TOC'!$F$7</f>
        <v>0</v>
      </c>
      <c r="E5" s="318"/>
      <c r="F5" s="310">
        <f>'FILL OUT FIRST - TOC'!$F$6</f>
        <v>0</v>
      </c>
      <c r="G5" s="311"/>
      <c r="H5" s="317">
        <f>'FILL OUT FIRST - TOC'!$F$4</f>
        <v>0</v>
      </c>
      <c r="I5" s="336"/>
      <c r="J5" s="319"/>
    </row>
    <row r="6" spans="2:10" ht="27.75" customHeight="1" x14ac:dyDescent="0.25">
      <c r="B6" s="524" t="s">
        <v>650</v>
      </c>
      <c r="C6" s="523" t="s">
        <v>673</v>
      </c>
      <c r="D6" s="523" t="s">
        <v>674</v>
      </c>
      <c r="E6" s="523" t="s">
        <v>675</v>
      </c>
      <c r="F6" s="53" t="s">
        <v>676</v>
      </c>
      <c r="G6" s="54" t="s">
        <v>677</v>
      </c>
      <c r="H6" s="517" t="s">
        <v>657</v>
      </c>
      <c r="I6" s="518"/>
      <c r="J6" s="519"/>
    </row>
    <row r="7" spans="2:10" ht="21.75" customHeight="1" x14ac:dyDescent="0.25">
      <c r="B7" s="497"/>
      <c r="C7" s="469"/>
      <c r="D7" s="469"/>
      <c r="E7" s="469"/>
      <c r="F7" s="217">
        <f>SUM(F8:F998)</f>
        <v>0</v>
      </c>
      <c r="G7" s="217">
        <f>SUM(G8:G998)</f>
        <v>0</v>
      </c>
      <c r="H7" s="520"/>
      <c r="I7" s="521"/>
      <c r="J7" s="522"/>
    </row>
    <row r="8" spans="2:10" ht="25.5" customHeight="1" x14ac:dyDescent="0.25">
      <c r="B8" s="189"/>
      <c r="C8" s="190"/>
      <c r="D8" s="179"/>
      <c r="E8" s="191"/>
      <c r="F8" s="181"/>
      <c r="G8" s="181"/>
      <c r="H8" s="525"/>
      <c r="I8" s="525"/>
      <c r="J8" s="526"/>
    </row>
    <row r="9" spans="2:10" ht="25.5" customHeight="1" x14ac:dyDescent="0.25">
      <c r="B9" s="189"/>
      <c r="C9" s="190"/>
      <c r="D9" s="179"/>
      <c r="E9" s="191"/>
      <c r="F9" s="181"/>
      <c r="G9" s="181"/>
      <c r="H9" s="525"/>
      <c r="I9" s="525"/>
      <c r="J9" s="526"/>
    </row>
    <row r="10" spans="2:10" ht="25.5" customHeight="1" x14ac:dyDescent="0.25">
      <c r="B10" s="189"/>
      <c r="C10" s="190"/>
      <c r="D10" s="179"/>
      <c r="E10" s="191"/>
      <c r="F10" s="181"/>
      <c r="G10" s="181"/>
      <c r="H10" s="525"/>
      <c r="I10" s="525"/>
      <c r="J10" s="526"/>
    </row>
    <row r="11" spans="2:10" ht="25.5" customHeight="1" x14ac:dyDescent="0.25">
      <c r="B11" s="189"/>
      <c r="C11" s="190"/>
      <c r="D11" s="179"/>
      <c r="E11" s="191"/>
      <c r="F11" s="181"/>
      <c r="G11" s="181"/>
      <c r="H11" s="525"/>
      <c r="I11" s="525"/>
      <c r="J11" s="526"/>
    </row>
    <row r="12" spans="2:10" ht="25.5" customHeight="1" x14ac:dyDescent="0.25">
      <c r="B12" s="189"/>
      <c r="C12" s="190"/>
      <c r="D12" s="179"/>
      <c r="E12" s="191"/>
      <c r="F12" s="181"/>
      <c r="G12" s="181"/>
      <c r="H12" s="525"/>
      <c r="I12" s="525"/>
      <c r="J12" s="526"/>
    </row>
    <row r="13" spans="2:10" ht="25.5" customHeight="1" x14ac:dyDescent="0.25">
      <c r="B13" s="189"/>
      <c r="C13" s="190"/>
      <c r="D13" s="179"/>
      <c r="E13" s="191"/>
      <c r="F13" s="181"/>
      <c r="G13" s="181"/>
      <c r="H13" s="525"/>
      <c r="I13" s="525"/>
      <c r="J13" s="526"/>
    </row>
    <row r="14" spans="2:10" ht="25.5" customHeight="1" x14ac:dyDescent="0.25">
      <c r="B14" s="189"/>
      <c r="C14" s="190"/>
      <c r="D14" s="179"/>
      <c r="E14" s="191"/>
      <c r="F14" s="181"/>
      <c r="G14" s="181"/>
      <c r="H14" s="525"/>
      <c r="I14" s="525"/>
      <c r="J14" s="526"/>
    </row>
    <row r="15" spans="2:10" ht="25.5" customHeight="1" x14ac:dyDescent="0.25">
      <c r="B15" s="189"/>
      <c r="C15" s="190"/>
      <c r="D15" s="179"/>
      <c r="E15" s="191"/>
      <c r="F15" s="181"/>
      <c r="G15" s="181"/>
      <c r="H15" s="525"/>
      <c r="I15" s="525"/>
      <c r="J15" s="526"/>
    </row>
    <row r="16" spans="2:10" ht="25.5" customHeight="1" x14ac:dyDescent="0.25">
      <c r="B16" s="189"/>
      <c r="C16" s="190"/>
      <c r="D16" s="179"/>
      <c r="E16" s="191"/>
      <c r="F16" s="181"/>
      <c r="G16" s="181"/>
      <c r="H16" s="525"/>
      <c r="I16" s="525"/>
      <c r="J16" s="526"/>
    </row>
    <row r="17" spans="2:25" ht="25.5" customHeight="1" x14ac:dyDescent="0.25">
      <c r="B17" s="189"/>
      <c r="C17" s="190"/>
      <c r="D17" s="179"/>
      <c r="E17" s="191"/>
      <c r="F17" s="181"/>
      <c r="G17" s="181"/>
      <c r="H17" s="525"/>
      <c r="I17" s="525"/>
      <c r="J17" s="526"/>
    </row>
    <row r="18" spans="2:25" ht="25.5" customHeight="1" x14ac:dyDescent="0.25">
      <c r="B18" s="189"/>
      <c r="C18" s="190"/>
      <c r="D18" s="179"/>
      <c r="E18" s="191"/>
      <c r="F18" s="181"/>
      <c r="G18" s="181"/>
      <c r="H18" s="525"/>
      <c r="I18" s="525"/>
      <c r="J18" s="526"/>
    </row>
    <row r="19" spans="2:25" ht="25.5" customHeight="1" x14ac:dyDescent="0.25">
      <c r="B19" s="189"/>
      <c r="C19" s="190"/>
      <c r="D19" s="179"/>
      <c r="E19" s="191"/>
      <c r="F19" s="181"/>
      <c r="G19" s="181"/>
      <c r="H19" s="525"/>
      <c r="I19" s="525"/>
      <c r="J19" s="526"/>
    </row>
    <row r="20" spans="2:25" ht="25.5" customHeight="1" x14ac:dyDescent="0.25">
      <c r="B20" s="189"/>
      <c r="C20" s="190"/>
      <c r="D20" s="179"/>
      <c r="E20" s="191"/>
      <c r="F20" s="181"/>
      <c r="G20" s="181"/>
      <c r="H20" s="525"/>
      <c r="I20" s="525"/>
      <c r="J20" s="526"/>
    </row>
    <row r="21" spans="2:25" ht="25.5" customHeight="1" x14ac:dyDescent="0.25">
      <c r="B21" s="189"/>
      <c r="C21" s="190"/>
      <c r="D21" s="179"/>
      <c r="E21" s="191"/>
      <c r="F21" s="181"/>
      <c r="G21" s="181"/>
      <c r="H21" s="525"/>
      <c r="I21" s="525"/>
      <c r="J21" s="526"/>
    </row>
    <row r="22" spans="2:25" ht="25.5" customHeight="1" x14ac:dyDescent="0.25">
      <c r="B22" s="189"/>
      <c r="C22" s="190"/>
      <c r="D22" s="179"/>
      <c r="E22" s="191"/>
      <c r="F22" s="181"/>
      <c r="G22" s="181"/>
      <c r="H22" s="525"/>
      <c r="I22" s="525"/>
      <c r="J22" s="526"/>
    </row>
    <row r="23" spans="2:25" ht="25.5" customHeight="1" x14ac:dyDescent="0.25">
      <c r="B23" s="189"/>
      <c r="C23" s="190"/>
      <c r="D23" s="179"/>
      <c r="E23" s="191"/>
      <c r="F23" s="181"/>
      <c r="G23" s="181"/>
      <c r="H23" s="525"/>
      <c r="I23" s="525"/>
      <c r="J23" s="526"/>
    </row>
    <row r="24" spans="2:25" ht="25.5" customHeight="1" x14ac:dyDescent="0.25">
      <c r="B24" s="189"/>
      <c r="C24" s="190"/>
      <c r="D24" s="179"/>
      <c r="E24" s="191"/>
      <c r="F24" s="181"/>
      <c r="G24" s="181"/>
      <c r="H24" s="525"/>
      <c r="I24" s="525"/>
      <c r="J24" s="526"/>
    </row>
    <row r="25" spans="2:25" ht="25.5" customHeight="1" x14ac:dyDescent="0.25">
      <c r="B25" s="189"/>
      <c r="C25" s="190"/>
      <c r="D25" s="179"/>
      <c r="E25" s="191"/>
      <c r="F25" s="181"/>
      <c r="G25" s="181"/>
      <c r="H25" s="525"/>
      <c r="I25" s="525"/>
      <c r="J25" s="526"/>
      <c r="P25" s="30"/>
      <c r="Q25" s="30"/>
      <c r="R25" s="30"/>
      <c r="S25" s="30"/>
      <c r="T25" s="30"/>
      <c r="U25" s="30"/>
      <c r="V25" s="30"/>
      <c r="W25" s="30"/>
      <c r="X25" s="30"/>
      <c r="Y25" s="30"/>
    </row>
    <row r="26" spans="2:25" ht="25.5" customHeight="1" x14ac:dyDescent="0.25">
      <c r="B26" s="189"/>
      <c r="C26" s="190"/>
      <c r="D26" s="179"/>
      <c r="E26" s="191"/>
      <c r="F26" s="181"/>
      <c r="G26" s="181"/>
      <c r="H26" s="525"/>
      <c r="I26" s="525"/>
      <c r="J26" s="526"/>
      <c r="P26" s="30"/>
      <c r="Q26" s="30"/>
      <c r="R26" s="30"/>
      <c r="S26" s="30"/>
      <c r="T26" s="30"/>
      <c r="U26" s="30"/>
      <c r="V26" s="30"/>
      <c r="W26" s="30"/>
      <c r="X26" s="30"/>
      <c r="Y26" s="30"/>
    </row>
    <row r="27" spans="2:25" ht="25.5" customHeight="1" x14ac:dyDescent="0.25">
      <c r="B27" s="189"/>
      <c r="C27" s="190"/>
      <c r="D27" s="179"/>
      <c r="E27" s="191"/>
      <c r="F27" s="181"/>
      <c r="G27" s="181"/>
      <c r="H27" s="525"/>
      <c r="I27" s="525"/>
      <c r="J27" s="526"/>
      <c r="P27" s="30"/>
      <c r="Q27" s="30"/>
      <c r="R27" s="30"/>
      <c r="S27" s="30"/>
      <c r="T27" s="30"/>
      <c r="U27" s="30"/>
      <c r="V27" s="30"/>
      <c r="W27" s="30"/>
      <c r="X27" s="30"/>
      <c r="Y27" s="30"/>
    </row>
    <row r="28" spans="2:25" x14ac:dyDescent="0.25">
      <c r="B28" s="32"/>
    </row>
  </sheetData>
  <sheetProtection selectLockedCells="1"/>
  <mergeCells count="35">
    <mergeCell ref="H23:J23"/>
    <mergeCell ref="H24:J24"/>
    <mergeCell ref="H25:J25"/>
    <mergeCell ref="H26:J26"/>
    <mergeCell ref="H27:J27"/>
    <mergeCell ref="H8:J8"/>
    <mergeCell ref="H17:J17"/>
    <mergeCell ref="H18:J18"/>
    <mergeCell ref="H19:J19"/>
    <mergeCell ref="H20:J20"/>
    <mergeCell ref="H11:J11"/>
    <mergeCell ref="H14:J14"/>
    <mergeCell ref="H15:J15"/>
    <mergeCell ref="H22:J22"/>
    <mergeCell ref="H9:J9"/>
    <mergeCell ref="H10:J10"/>
    <mergeCell ref="H12:J12"/>
    <mergeCell ref="H13:J13"/>
    <mergeCell ref="H16:J16"/>
    <mergeCell ref="H21:J21"/>
    <mergeCell ref="H5:J5"/>
    <mergeCell ref="H4:J4"/>
    <mergeCell ref="B2:J2"/>
    <mergeCell ref="B3:J3"/>
    <mergeCell ref="H6:J7"/>
    <mergeCell ref="E6:E7"/>
    <mergeCell ref="D6:D7"/>
    <mergeCell ref="C6:C7"/>
    <mergeCell ref="B6:B7"/>
    <mergeCell ref="D4:E4"/>
    <mergeCell ref="D5:E5"/>
    <mergeCell ref="B5:C5"/>
    <mergeCell ref="B4:C4"/>
    <mergeCell ref="F5:G5"/>
    <mergeCell ref="F4:G4"/>
  </mergeCells>
  <phoneticPr fontId="19" type="noConversion"/>
  <printOptions horizontalCentered="1" verticalCentered="1"/>
  <pageMargins left="0.25" right="0.25" top="0.25" bottom="0.2" header="0.25" footer="0.1"/>
  <pageSetup scale="89" orientation="landscape" blackAndWhite="1" r:id="rId1"/>
  <headerFooter alignWithMargins="0">
    <oddFooter>&amp;CCONTRACTS 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25</vt:i4>
      </vt:variant>
    </vt:vector>
  </HeadingPairs>
  <TitlesOfParts>
    <vt:vector size="35" baseType="lpstr">
      <vt:lpstr>FILL OUT FIRST - TOC</vt:lpstr>
      <vt:lpstr>COST SUMMARY ROLL-UP</vt:lpstr>
      <vt:lpstr>FRINGE BENEFITS</vt:lpstr>
      <vt:lpstr>LABOR</vt:lpstr>
      <vt:lpstr>EQUIPMENT</vt:lpstr>
      <vt:lpstr>FEMA EQUIPMENT RATES</vt:lpstr>
      <vt:lpstr>MATERIALS</vt:lpstr>
      <vt:lpstr>RENTAL EQUIPMENT</vt:lpstr>
      <vt:lpstr>CONTRACTS</vt:lpstr>
      <vt:lpstr>DIRECT ADMIN COSTS</vt:lpstr>
      <vt:lpstr>FEMACC</vt:lpstr>
      <vt:lpstr>FEMACCR</vt:lpstr>
      <vt:lpstr>FEMACCU</vt:lpstr>
      <vt:lpstr>FEMAEC</vt:lpstr>
      <vt:lpstr>FEMAECODE</vt:lpstr>
      <vt:lpstr>FEMAEHP</vt:lpstr>
      <vt:lpstr>FEMAEN</vt:lpstr>
      <vt:lpstr>FEMAER</vt:lpstr>
      <vt:lpstr>FEMAES</vt:lpstr>
      <vt:lpstr>CONTRACTS!Print_Area</vt:lpstr>
      <vt:lpstr>'COST SUMMARY ROLL-UP'!Print_Area</vt:lpstr>
      <vt:lpstr>'DIRECT ADMIN COSTS'!Print_Area</vt:lpstr>
      <vt:lpstr>EQUIPMENT!Print_Area</vt:lpstr>
      <vt:lpstr>'FEMA EQUIPMENT RATES'!Print_Area</vt:lpstr>
      <vt:lpstr>'FILL OUT FIRST - TOC'!Print_Area</vt:lpstr>
      <vt:lpstr>'FRINGE BENEFITS'!Print_Area</vt:lpstr>
      <vt:lpstr>LABOR!Print_Area</vt:lpstr>
      <vt:lpstr>MATERIALS!Print_Area</vt:lpstr>
      <vt:lpstr>'RENTAL EQUIPMENT'!Print_Area</vt:lpstr>
      <vt:lpstr>CONTRACTS!Print_Titles</vt:lpstr>
      <vt:lpstr>EQUIPMENT!Print_Titles</vt:lpstr>
      <vt:lpstr>'FEMA EQUIPMENT RATES'!Print_Titles</vt:lpstr>
      <vt:lpstr>LABOR!Print_Titles</vt:lpstr>
      <vt:lpstr>MATERIALS!Print_Titles</vt:lpstr>
      <vt:lpstr>'RENTAL EQUIPMENT'!Print_Titles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PW TEMPLATE</dc:title>
  <dc:subject/>
  <dc:creator>FEMA</dc:creator>
  <cp:keywords/>
  <dc:description>Updated January 2010</dc:description>
  <cp:lastModifiedBy>Andrea Gebhart</cp:lastModifiedBy>
  <cp:revision/>
  <dcterms:created xsi:type="dcterms:W3CDTF">2002-04-15T16:51:11Z</dcterms:created>
  <dcterms:modified xsi:type="dcterms:W3CDTF">2025-06-16T15:14:56Z</dcterms:modified>
  <cp:category/>
  <cp:contentStatus/>
</cp:coreProperties>
</file>