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TFS\ProjDev\Consultant Services\Audits_Overhead Rates-other controller docs\"/>
    </mc:Choice>
  </mc:AlternateContent>
  <bookViews>
    <workbookView xWindow="0" yWindow="0" windowWidth="28800" windowHeight="12300"/>
  </bookViews>
  <sheets>
    <sheet name="Example" sheetId="7" r:id="rId1"/>
    <sheet name="Example Cost Breakdown Form" sheetId="6" r:id="rId2"/>
  </sheets>
  <definedNames>
    <definedName name="_xlnm.Print_Area" localSheetId="1">'Example Cost Breakdown Form'!$A$1:$I$37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7" l="1"/>
  <c r="S26" i="7"/>
  <c r="P26" i="7"/>
  <c r="O26" i="7"/>
  <c r="Q26" i="7" s="1"/>
  <c r="K26" i="7"/>
  <c r="G26" i="7"/>
  <c r="I26" i="7" s="1"/>
  <c r="L26" i="7" s="1"/>
  <c r="S25" i="7"/>
  <c r="P25" i="7"/>
  <c r="Q25" i="7" s="1"/>
  <c r="O25" i="7"/>
  <c r="T25" i="7" s="1"/>
  <c r="V25" i="7" s="1"/>
  <c r="K25" i="7"/>
  <c r="I25" i="7"/>
  <c r="L25" i="7" s="1"/>
  <c r="G25" i="7"/>
  <c r="S24" i="7"/>
  <c r="P24" i="7"/>
  <c r="O24" i="7"/>
  <c r="Q24" i="7" s="1"/>
  <c r="K24" i="7"/>
  <c r="G24" i="7"/>
  <c r="I24" i="7" s="1"/>
  <c r="L24" i="7" s="1"/>
  <c r="S23" i="7"/>
  <c r="P23" i="7"/>
  <c r="Q23" i="7" s="1"/>
  <c r="O23" i="7"/>
  <c r="T23" i="7" s="1"/>
  <c r="V23" i="7" s="1"/>
  <c r="K23" i="7"/>
  <c r="I23" i="7"/>
  <c r="L23" i="7" s="1"/>
  <c r="G23" i="7"/>
  <c r="S22" i="7"/>
  <c r="P22" i="7"/>
  <c r="O22" i="7"/>
  <c r="Q22" i="7" s="1"/>
  <c r="K22" i="7"/>
  <c r="G22" i="7"/>
  <c r="I22" i="7" s="1"/>
  <c r="L22" i="7" s="1"/>
  <c r="S21" i="7"/>
  <c r="P21" i="7"/>
  <c r="Q21" i="7" s="1"/>
  <c r="O21" i="7"/>
  <c r="T21" i="7" s="1"/>
  <c r="K21" i="7"/>
  <c r="I21" i="7"/>
  <c r="L21" i="7" s="1"/>
  <c r="G21" i="7"/>
  <c r="S20" i="7"/>
  <c r="P20" i="7"/>
  <c r="O20" i="7"/>
  <c r="Q20" i="7" s="1"/>
  <c r="K20" i="7"/>
  <c r="G20" i="7"/>
  <c r="I20" i="7" s="1"/>
  <c r="L20" i="7" s="1"/>
  <c r="S19" i="7"/>
  <c r="P19" i="7"/>
  <c r="Q19" i="7" s="1"/>
  <c r="O19" i="7"/>
  <c r="K19" i="7"/>
  <c r="I19" i="7"/>
  <c r="L19" i="7" s="1"/>
  <c r="G19" i="7"/>
  <c r="S18" i="7"/>
  <c r="P18" i="7"/>
  <c r="O18" i="7"/>
  <c r="Q18" i="7" s="1"/>
  <c r="K18" i="7"/>
  <c r="G18" i="7"/>
  <c r="I18" i="7" s="1"/>
  <c r="L18" i="7" s="1"/>
  <c r="S17" i="7"/>
  <c r="P17" i="7"/>
  <c r="Q17" i="7" s="1"/>
  <c r="O17" i="7"/>
  <c r="T17" i="7" s="1"/>
  <c r="V17" i="7" s="1"/>
  <c r="K17" i="7"/>
  <c r="I17" i="7"/>
  <c r="L17" i="7" s="1"/>
  <c r="G17" i="7"/>
  <c r="S16" i="7"/>
  <c r="P16" i="7"/>
  <c r="O16" i="7"/>
  <c r="Q16" i="7" s="1"/>
  <c r="K16" i="7"/>
  <c r="G16" i="7"/>
  <c r="I16" i="7" s="1"/>
  <c r="L16" i="7" s="1"/>
  <c r="S15" i="7"/>
  <c r="P15" i="7"/>
  <c r="Q15" i="7" s="1"/>
  <c r="O15" i="7"/>
  <c r="T15" i="7" s="1"/>
  <c r="V15" i="7" s="1"/>
  <c r="K15" i="7"/>
  <c r="I15" i="7"/>
  <c r="L15" i="7" s="1"/>
  <c r="G15" i="7"/>
  <c r="S14" i="7"/>
  <c r="P14" i="7"/>
  <c r="O14" i="7"/>
  <c r="Q14" i="7" s="1"/>
  <c r="K14" i="7"/>
  <c r="G14" i="7"/>
  <c r="I14" i="7" s="1"/>
  <c r="L14" i="7" s="1"/>
  <c r="S13" i="7"/>
  <c r="P13" i="7"/>
  <c r="Q13" i="7" s="1"/>
  <c r="O13" i="7"/>
  <c r="O27" i="7" s="1"/>
  <c r="D32" i="7" s="1"/>
  <c r="K13" i="7"/>
  <c r="K27" i="7" s="1"/>
  <c r="I13" i="7"/>
  <c r="L13" i="7" s="1"/>
  <c r="L27" i="7" s="1"/>
  <c r="G13" i="7"/>
  <c r="G27" i="7" s="1"/>
  <c r="F28" i="6"/>
  <c r="F27" i="6"/>
  <c r="F26" i="6"/>
  <c r="F25" i="6"/>
  <c r="F24" i="6"/>
  <c r="F23" i="6"/>
  <c r="E15" i="6"/>
  <c r="C11" i="6"/>
  <c r="H10" i="6"/>
  <c r="S27" i="7" l="1"/>
  <c r="D34" i="7" s="1"/>
  <c r="E34" i="7" s="1"/>
  <c r="E32" i="7"/>
  <c r="V21" i="7"/>
  <c r="Q27" i="7"/>
  <c r="D33" i="7" s="1"/>
  <c r="E33" i="7" s="1"/>
  <c r="T19" i="7"/>
  <c r="V19" i="7" s="1"/>
  <c r="T14" i="7"/>
  <c r="V14" i="7" s="1"/>
  <c r="T16" i="7"/>
  <c r="V16" i="7" s="1"/>
  <c r="T18" i="7"/>
  <c r="V18" i="7" s="1"/>
  <c r="T20" i="7"/>
  <c r="V20" i="7" s="1"/>
  <c r="T22" i="7"/>
  <c r="V22" i="7" s="1"/>
  <c r="T24" i="7"/>
  <c r="V24" i="7" s="1"/>
  <c r="T26" i="7"/>
  <c r="V26" i="7" s="1"/>
  <c r="I27" i="7"/>
  <c r="T13" i="7"/>
  <c r="T27" i="7" l="1"/>
  <c r="V13" i="7"/>
  <c r="V27" i="7" s="1"/>
  <c r="D35" i="7"/>
  <c r="E35" i="7" s="1"/>
  <c r="E29" i="6"/>
</calcChain>
</file>

<file path=xl/sharedStrings.xml><?xml version="1.0" encoding="utf-8"?>
<sst xmlns="http://schemas.openxmlformats.org/spreadsheetml/2006/main" count="126" uniqueCount="121">
  <si>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</si>
  <si>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</si>
  <si>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</si>
  <si>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</si>
  <si>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</si>
  <si>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</si>
  <si>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</si>
  <si>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</si>
  <si>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</si>
  <si>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</si>
  <si>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</si>
  <si>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</si>
  <si>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</si>
  <si>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</si>
  <si>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</si>
  <si>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R</t>
  </si>
  <si>
    <t>Invoice Number</t>
  </si>
  <si>
    <t>Invoice Date</t>
  </si>
  <si>
    <t>Dates of Labor</t>
  </si>
  <si>
    <t>A*B</t>
  </si>
  <si>
    <t>(A+C)*D</t>
  </si>
  <si>
    <t>A*F</t>
  </si>
  <si>
    <t>A+C+E+G</t>
  </si>
  <si>
    <t>A*I</t>
  </si>
  <si>
    <t>(A+J)*K</t>
  </si>
  <si>
    <t>A*M</t>
  </si>
  <si>
    <t>A+J+L+N</t>
  </si>
  <si>
    <t>P-H</t>
  </si>
  <si>
    <t>TOTALS</t>
  </si>
  <si>
    <t>Agreement #:</t>
  </si>
  <si>
    <t>Direct Labor Amount</t>
  </si>
  <si>
    <r>
      <rPr>
        <b/>
        <u/>
        <sz val="11"/>
        <rFont val="Calibri"/>
        <family val="2"/>
        <scheme val="minor"/>
      </rPr>
      <t>Invoiced</t>
    </r>
    <r>
      <rPr>
        <b/>
        <sz val="11"/>
        <rFont val="Calibri"/>
        <family val="2"/>
        <scheme val="minor"/>
      </rPr>
      <t xml:space="preserve"> Overhead Amount</t>
    </r>
  </si>
  <si>
    <r>
      <rPr>
        <b/>
        <u/>
        <sz val="11"/>
        <rFont val="Calibri"/>
        <family val="2"/>
        <scheme val="minor"/>
      </rPr>
      <t>Invoiced</t>
    </r>
    <r>
      <rPr>
        <b/>
        <sz val="11"/>
        <rFont val="Calibri"/>
        <family val="2"/>
        <scheme val="minor"/>
      </rPr>
      <t xml:space="preserve"> Overhead Rate (%)</t>
    </r>
  </si>
  <si>
    <r>
      <rPr>
        <b/>
        <u/>
        <sz val="11"/>
        <rFont val="Calibri"/>
        <family val="2"/>
        <scheme val="minor"/>
      </rPr>
      <t>Invoiced</t>
    </r>
    <r>
      <rPr>
        <b/>
        <sz val="11"/>
        <rFont val="Calibri"/>
        <family val="2"/>
        <scheme val="minor"/>
      </rPr>
      <t xml:space="preserve"> FCCM Rate (%)</t>
    </r>
  </si>
  <si>
    <r>
      <rPr>
        <b/>
        <u/>
        <sz val="11"/>
        <rFont val="Calibri"/>
        <family val="2"/>
        <scheme val="minor"/>
      </rPr>
      <t>Invoiced</t>
    </r>
    <r>
      <rPr>
        <b/>
        <sz val="11"/>
        <rFont val="Calibri"/>
        <family val="2"/>
        <scheme val="minor"/>
      </rPr>
      <t xml:space="preserve"> FCCM Amount</t>
    </r>
  </si>
  <si>
    <r>
      <rPr>
        <b/>
        <u/>
        <sz val="11"/>
        <rFont val="Calibri"/>
        <family val="2"/>
        <scheme val="minor"/>
      </rPr>
      <t>Invoiced</t>
    </r>
    <r>
      <rPr>
        <b/>
        <sz val="11"/>
        <rFont val="Calibri"/>
        <family val="2"/>
        <scheme val="minor"/>
      </rPr>
      <t xml:space="preserve"> 
Total Amount</t>
    </r>
  </si>
  <si>
    <r>
      <rPr>
        <b/>
        <u/>
        <sz val="11"/>
        <rFont val="Calibri"/>
        <family val="2"/>
        <scheme val="minor"/>
      </rPr>
      <t>Invoiced</t>
    </r>
    <r>
      <rPr>
        <b/>
        <sz val="11"/>
        <rFont val="Calibri"/>
        <family val="2"/>
        <scheme val="minor"/>
      </rPr>
      <t xml:space="preserve"> Profit/Fee Amount</t>
    </r>
  </si>
  <si>
    <t>Profit/ Fee Rate (%)</t>
  </si>
  <si>
    <r>
      <rPr>
        <b/>
        <u/>
        <sz val="11"/>
        <rFont val="Calibri"/>
        <family val="2"/>
        <scheme val="minor"/>
      </rPr>
      <t>Approved</t>
    </r>
    <r>
      <rPr>
        <b/>
        <sz val="11"/>
        <rFont val="Calibri"/>
        <family val="2"/>
        <scheme val="minor"/>
      </rPr>
      <t xml:space="preserve"> Overhead Rate</t>
    </r>
  </si>
  <si>
    <r>
      <rPr>
        <b/>
        <u/>
        <sz val="11"/>
        <rFont val="Calibri"/>
        <family val="2"/>
        <scheme val="minor"/>
      </rPr>
      <t>Approved</t>
    </r>
    <r>
      <rPr>
        <b/>
        <sz val="11"/>
        <rFont val="Calibri"/>
        <family val="2"/>
        <scheme val="minor"/>
      </rPr>
      <t xml:space="preserve"> Overhead Amount</t>
    </r>
  </si>
  <si>
    <r>
      <rPr>
        <b/>
        <u/>
        <sz val="11"/>
        <rFont val="Calibri"/>
        <family val="2"/>
        <scheme val="minor"/>
      </rPr>
      <t>Approved</t>
    </r>
    <r>
      <rPr>
        <b/>
        <sz val="11"/>
        <rFont val="Calibri"/>
        <family val="2"/>
        <scheme val="minor"/>
      </rPr>
      <t xml:space="preserve"> Profit/Fee Amount</t>
    </r>
  </si>
  <si>
    <r>
      <rPr>
        <b/>
        <u/>
        <sz val="11"/>
        <rFont val="Calibri"/>
        <family val="2"/>
        <scheme val="minor"/>
      </rPr>
      <t>Approved</t>
    </r>
    <r>
      <rPr>
        <b/>
        <sz val="11"/>
        <rFont val="Calibri"/>
        <family val="2"/>
        <scheme val="minor"/>
      </rPr>
      <t xml:space="preserve"> FCCM Rate (%)</t>
    </r>
  </si>
  <si>
    <r>
      <rPr>
        <b/>
        <u/>
        <sz val="11"/>
        <rFont val="Calibri"/>
        <family val="2"/>
        <scheme val="minor"/>
      </rPr>
      <t>Approved</t>
    </r>
    <r>
      <rPr>
        <b/>
        <sz val="11"/>
        <rFont val="Calibri"/>
        <family val="2"/>
        <scheme val="minor"/>
      </rPr>
      <t xml:space="preserve"> FCCM Amount</t>
    </r>
  </si>
  <si>
    <r>
      <rPr>
        <b/>
        <u/>
        <sz val="11"/>
        <rFont val="Calibri"/>
        <family val="2"/>
        <scheme val="minor"/>
      </rPr>
      <t>Approved</t>
    </r>
    <r>
      <rPr>
        <b/>
        <sz val="11"/>
        <rFont val="Calibri"/>
        <family val="2"/>
        <scheme val="minor"/>
      </rPr>
      <t xml:space="preserve"> 
Total Amount</t>
    </r>
  </si>
  <si>
    <t>Consultant Name:</t>
  </si>
  <si>
    <t>Total Amount:</t>
  </si>
  <si>
    <r>
      <t>Adjustment to Overhead (J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 xml:space="preserve"> - C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):</t>
    </r>
  </si>
  <si>
    <r>
      <t>Adjustment to Fixed Fee (L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 xml:space="preserve"> - E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):</t>
    </r>
  </si>
  <si>
    <r>
      <t>Adjustment to Facility Capital (N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 xml:space="preserve"> - G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):</t>
    </r>
  </si>
  <si>
    <t>Calculated Adjustment</t>
  </si>
  <si>
    <t xml:space="preserve">Note: </t>
  </si>
  <si>
    <t>Consultant's Invoice for underbilled amounts is subject to Agreement limitations and may be reduced below Calculated Adjustment amounts</t>
  </si>
  <si>
    <t>Calculated Adjustment Amount</t>
  </si>
  <si>
    <t>OH Rates:</t>
  </si>
  <si>
    <t>FYE</t>
  </si>
  <si>
    <t>OH Rate</t>
  </si>
  <si>
    <t>FCCM</t>
  </si>
  <si>
    <t>10/01/16 - 11/30/16</t>
  </si>
  <si>
    <t>12/1/16 - 12/31/16</t>
  </si>
  <si>
    <t>8/1/16 - 9/30/16</t>
  </si>
  <si>
    <t>5/23/16 - 7/31/16</t>
  </si>
  <si>
    <t>3/19/16 - 5/22/16</t>
  </si>
  <si>
    <t>01/1/16 - 3/18/16</t>
  </si>
  <si>
    <t>Date:</t>
  </si>
  <si>
    <t>Nebraska Consultants, Inc.</t>
  </si>
  <si>
    <t>BK1583</t>
  </si>
  <si>
    <t>Purpose of Adjustment:</t>
  </si>
  <si>
    <t>Closeout of Agreement</t>
  </si>
  <si>
    <t>4/1/17 - 6/30/17</t>
  </si>
  <si>
    <t>1/1/17 - 3/31/17</t>
  </si>
  <si>
    <t>7/1/17 - 9/30/17</t>
  </si>
  <si>
    <t>10/1/17 - 11/30/17</t>
  </si>
  <si>
    <t xml:space="preserve">               Cost Breakdown Form</t>
  </si>
  <si>
    <t xml:space="preserve">           for Actual Cost Plus Fixed Fee (CPFF) Agreements</t>
  </si>
  <si>
    <t>Company Name:</t>
  </si>
  <si>
    <t>Control No.:</t>
  </si>
  <si>
    <t>Project No.:</t>
  </si>
  <si>
    <t>Project Location:</t>
  </si>
  <si>
    <t>AFE No.:</t>
  </si>
  <si>
    <t>n/a</t>
  </si>
  <si>
    <t>Agreement No.:</t>
  </si>
  <si>
    <t>Expire Date:</t>
  </si>
  <si>
    <t>Invoice No.:</t>
  </si>
  <si>
    <t>Invoice Date:</t>
  </si>
  <si>
    <t>% Work Completed:</t>
  </si>
  <si>
    <t>Current Billing Period:</t>
  </si>
  <si>
    <t>thru</t>
  </si>
  <si>
    <t>AGR #</t>
  </si>
  <si>
    <t>Direct Labor Costs</t>
  </si>
  <si>
    <t>All Other Costs</t>
  </si>
  <si>
    <t>Max Fixed Fee (Profit)</t>
  </si>
  <si>
    <t>Total Contract Amount</t>
  </si>
  <si>
    <t>Amount thru sup #</t>
  </si>
  <si>
    <t xml:space="preserve">Amount                                              </t>
  </si>
  <si>
    <t>This Period</t>
  </si>
  <si>
    <t>Previously Billed</t>
  </si>
  <si>
    <t>To Date</t>
  </si>
  <si>
    <t>Overhead @</t>
  </si>
  <si>
    <t>of direct labor</t>
  </si>
  <si>
    <t>Fixed Fee @</t>
  </si>
  <si>
    <t>of labor+overhead</t>
  </si>
  <si>
    <t>FCCM @</t>
  </si>
  <si>
    <t>Direct Costs (Non-Labor)</t>
  </si>
  <si>
    <r>
      <t xml:space="preserve">Outside Services </t>
    </r>
    <r>
      <rPr>
        <i/>
        <sz val="11"/>
        <rFont val="Arial"/>
        <family val="2"/>
      </rPr>
      <t>(Subconsultants):</t>
    </r>
  </si>
  <si>
    <t>Name</t>
  </si>
  <si>
    <t>Max Amount</t>
  </si>
  <si>
    <t>Adjustments:</t>
  </si>
  <si>
    <t xml:space="preserve">    Overhead</t>
  </si>
  <si>
    <t xml:space="preserve">    Fixed Fee for profit</t>
  </si>
  <si>
    <t xml:space="preserve">    FCCM</t>
  </si>
  <si>
    <t>Other:</t>
  </si>
  <si>
    <t>Total Amount DUE &gt;&gt;</t>
  </si>
  <si>
    <t xml:space="preserve">By submitting this form electronically to State,  Consultant certifies submitted costs are actual and allowed by contract. </t>
  </si>
  <si>
    <t>Total Agreement Amount Remaining:</t>
  </si>
  <si>
    <t>Total Fixed Fee Remaining:</t>
  </si>
  <si>
    <t/>
  </si>
  <si>
    <t>v.2018.1024</t>
  </si>
  <si>
    <r>
      <rPr>
        <u/>
        <sz val="11"/>
        <color rgb="FF000000"/>
        <rFont val="Arial"/>
        <family val="2"/>
      </rPr>
      <t>Note:</t>
    </r>
    <r>
      <rPr>
        <sz val="11"/>
        <color rgb="FF000000"/>
        <rFont val="Arial"/>
        <family val="2"/>
      </rPr>
      <t xml:space="preserve">  In this example, all of the Fixed Fee adjustment could not be billed due to limitation in Agreement.</t>
    </r>
  </si>
  <si>
    <t>11.0 (OH Adj)</t>
  </si>
  <si>
    <t>EXAMPLE OVERHEAD/INDIRECT COST RATE (ICR) TRUE-UP CALCULATIONS</t>
  </si>
  <si>
    <t>EXAMPLE Cost Breakdown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</si>
</sst>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6" formatCode="0.0"/>
    <numFmt numFmtId="167" formatCode="[$-409]mmmm\ d\,\ yyyy;@"/>
    <numFmt numFmtId="168" formatCode="&quot;$&quot;#,##0.00"/>
    <numFmt numFmtId="169" formatCode="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2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sz val="10"/>
      <color rgb="FF000000"/>
      <name val="Times New Roman"/>
      <family val="1"/>
    </font>
    <font>
      <sz val="10"/>
      <color rgb="FFC00000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color theme="3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color rgb="FF000000"/>
      <name val="Calibri"/>
      <family val="2"/>
    </font>
    <font>
      <u/>
      <sz val="9"/>
      <name val="Arial"/>
      <family val="2"/>
    </font>
    <font>
      <sz val="10"/>
      <name val="Arial Narrow"/>
      <family val="2"/>
    </font>
    <font>
      <i/>
      <sz val="8"/>
      <name val="Arial"/>
      <family val="2"/>
    </font>
    <font>
      <i/>
      <sz val="9"/>
      <name val="Arial"/>
      <family val="2"/>
    </font>
    <font>
      <sz val="11"/>
      <color rgb="FF000000"/>
      <name val="Arial"/>
      <family val="2"/>
    </font>
    <font>
      <u/>
      <sz val="11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double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rgb="FF000000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 style="double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5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10" fontId="0" fillId="0" borderId="0" xfId="0" applyNumberFormat="1" applyFill="1"/>
    <xf numFmtId="44" fontId="0" fillId="0" borderId="0" xfId="1" applyFont="1" applyFill="1"/>
    <xf numFmtId="44" fontId="0" fillId="0" borderId="0" xfId="1" applyFont="1"/>
    <xf numFmtId="10" fontId="0" fillId="0" borderId="0" xfId="0" applyNumberFormat="1"/>
    <xf numFmtId="44" fontId="0" fillId="0" borderId="0" xfId="0" applyNumberFormat="1"/>
    <xf numFmtId="0" fontId="0" fillId="0" borderId="0" xfId="0" applyFill="1"/>
    <xf numFmtId="0" fontId="5" fillId="0" borderId="0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4" fillId="2" borderId="0" xfId="0" applyFont="1" applyFill="1" applyBorder="1" applyAlignment="1">
      <alignment wrapText="1"/>
    </xf>
    <xf numFmtId="0" fontId="0" fillId="2" borderId="0" xfId="0" applyFill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 wrapText="1"/>
    </xf>
    <xf numFmtId="44" fontId="3" fillId="0" borderId="2" xfId="0" applyNumberFormat="1" applyFont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44" fontId="3" fillId="4" borderId="5" xfId="0" applyNumberFormat="1" applyFont="1" applyFill="1" applyBorder="1" applyAlignment="1">
      <alignment horizontal="center" wrapText="1"/>
    </xf>
    <xf numFmtId="10" fontId="3" fillId="4" borderId="7" xfId="0" applyNumberFormat="1" applyFont="1" applyFill="1" applyBorder="1" applyAlignment="1">
      <alignment horizontal="center" wrapText="1"/>
    </xf>
    <xf numFmtId="44" fontId="3" fillId="4" borderId="7" xfId="1" applyFont="1" applyFill="1" applyBorder="1" applyAlignment="1">
      <alignment horizontal="center" wrapText="1"/>
    </xf>
    <xf numFmtId="0" fontId="4" fillId="4" borderId="8" xfId="0" applyFont="1" applyFill="1" applyBorder="1" applyAlignment="1">
      <alignment wrapText="1"/>
    </xf>
    <xf numFmtId="10" fontId="3" fillId="4" borderId="8" xfId="0" applyNumberFormat="1" applyFont="1" applyFill="1" applyBorder="1" applyAlignment="1">
      <alignment horizontal="center" wrapText="1"/>
    </xf>
    <xf numFmtId="44" fontId="3" fillId="4" borderId="8" xfId="1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44" fontId="6" fillId="0" borderId="11" xfId="1" applyFont="1" applyFill="1" applyBorder="1"/>
    <xf numFmtId="44" fontId="6" fillId="0" borderId="11" xfId="1" applyFont="1" applyBorder="1"/>
    <xf numFmtId="44" fontId="6" fillId="0" borderId="0" xfId="0" applyNumberFormat="1" applyFont="1" applyFill="1"/>
    <xf numFmtId="0" fontId="6" fillId="2" borderId="0" xfId="0" applyFont="1" applyFill="1"/>
    <xf numFmtId="44" fontId="6" fillId="0" borderId="9" xfId="1" applyFont="1" applyBorder="1"/>
    <xf numFmtId="10" fontId="6" fillId="0" borderId="9" xfId="0" applyNumberFormat="1" applyFont="1" applyBorder="1"/>
    <xf numFmtId="44" fontId="6" fillId="0" borderId="9" xfId="0" applyNumberFormat="1" applyFont="1" applyBorder="1"/>
    <xf numFmtId="10" fontId="6" fillId="0" borderId="11" xfId="0" applyNumberFormat="1" applyFont="1" applyBorder="1"/>
    <xf numFmtId="44" fontId="6" fillId="0" borderId="11" xfId="0" applyNumberFormat="1" applyFont="1" applyBorder="1"/>
    <xf numFmtId="10" fontId="6" fillId="0" borderId="0" xfId="0" applyNumberFormat="1" applyFont="1" applyFill="1"/>
    <xf numFmtId="10" fontId="3" fillId="4" borderId="12" xfId="0" applyNumberFormat="1" applyFont="1" applyFill="1" applyBorder="1" applyAlignment="1">
      <alignment horizontal="center" wrapText="1"/>
    </xf>
    <xf numFmtId="10" fontId="2" fillId="0" borderId="14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10" fontId="2" fillId="0" borderId="15" xfId="0" applyNumberFormat="1" applyFont="1" applyFill="1" applyBorder="1" applyAlignment="1">
      <alignment horizontal="center"/>
    </xf>
    <xf numFmtId="44" fontId="2" fillId="0" borderId="15" xfId="1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0" fontId="2" fillId="0" borderId="15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6" fillId="2" borderId="9" xfId="0" applyFont="1" applyFill="1" applyBorder="1"/>
    <xf numFmtId="0" fontId="6" fillId="2" borderId="11" xfId="0" applyFont="1" applyFill="1" applyBorder="1"/>
    <xf numFmtId="0" fontId="2" fillId="2" borderId="17" xfId="0" applyFont="1" applyFill="1" applyBorder="1" applyAlignment="1">
      <alignment horizontal="center"/>
    </xf>
    <xf numFmtId="44" fontId="3" fillId="2" borderId="0" xfId="0" applyNumberFormat="1" applyFont="1" applyFill="1" applyBorder="1" applyAlignment="1">
      <alignment horizontal="center" wrapText="1"/>
    </xf>
    <xf numFmtId="44" fontId="3" fillId="2" borderId="8" xfId="0" applyNumberFormat="1" applyFont="1" applyFill="1" applyBorder="1" applyAlignment="1">
      <alignment horizontal="center" wrapText="1"/>
    </xf>
    <xf numFmtId="44" fontId="6" fillId="2" borderId="0" xfId="0" applyNumberFormat="1" applyFont="1" applyFill="1" applyBorder="1"/>
    <xf numFmtId="44" fontId="2" fillId="2" borderId="18" xfId="0" applyNumberFormat="1" applyFont="1" applyFill="1" applyBorder="1" applyAlignment="1">
      <alignment horizontal="center"/>
    </xf>
    <xf numFmtId="0" fontId="6" fillId="3" borderId="0" xfId="0" applyFont="1" applyFill="1" applyAlignment="1" applyProtection="1">
      <alignment horizontal="center"/>
      <protection locked="0"/>
    </xf>
    <xf numFmtId="14" fontId="6" fillId="3" borderId="0" xfId="0" applyNumberFormat="1" applyFont="1" applyFill="1" applyAlignment="1" applyProtection="1">
      <alignment horizontal="center"/>
      <protection locked="0"/>
    </xf>
    <xf numFmtId="44" fontId="6" fillId="3" borderId="2" xfId="0" applyNumberFormat="1" applyFont="1" applyFill="1" applyBorder="1" applyProtection="1">
      <protection locked="0"/>
    </xf>
    <xf numFmtId="44" fontId="6" fillId="3" borderId="3" xfId="0" applyNumberFormat="1" applyFont="1" applyFill="1" applyBorder="1" applyProtection="1">
      <protection locked="0"/>
    </xf>
    <xf numFmtId="16" fontId="6" fillId="3" borderId="0" xfId="0" applyNumberFormat="1" applyFont="1" applyFill="1" applyAlignment="1" applyProtection="1">
      <alignment horizontal="center"/>
      <protection locked="0"/>
    </xf>
    <xf numFmtId="10" fontId="6" fillId="3" borderId="13" xfId="0" applyNumberFormat="1" applyFont="1" applyFill="1" applyBorder="1" applyProtection="1">
      <protection locked="0"/>
    </xf>
    <xf numFmtId="10" fontId="6" fillId="3" borderId="11" xfId="0" applyNumberFormat="1" applyFont="1" applyFill="1" applyBorder="1" applyProtection="1">
      <protection locked="0"/>
    </xf>
    <xf numFmtId="10" fontId="6" fillId="3" borderId="0" xfId="0" applyNumberFormat="1" applyFont="1" applyFill="1" applyProtection="1">
      <protection locked="0"/>
    </xf>
    <xf numFmtId="10" fontId="3" fillId="0" borderId="20" xfId="0" applyNumberFormat="1" applyFont="1" applyFill="1" applyBorder="1" applyAlignment="1">
      <alignment horizontal="center" wrapText="1"/>
    </xf>
    <xf numFmtId="10" fontId="3" fillId="0" borderId="21" xfId="0" applyNumberFormat="1" applyFont="1" applyFill="1" applyBorder="1" applyAlignment="1">
      <alignment horizontal="center" wrapText="1"/>
    </xf>
    <xf numFmtId="10" fontId="3" fillId="0" borderId="19" xfId="0" applyNumberFormat="1" applyFont="1" applyFill="1" applyBorder="1" applyAlignment="1">
      <alignment horizontal="center" wrapText="1"/>
    </xf>
    <xf numFmtId="10" fontId="6" fillId="3" borderId="9" xfId="0" applyNumberFormat="1" applyFont="1" applyFill="1" applyBorder="1" applyProtection="1">
      <protection locked="0"/>
    </xf>
    <xf numFmtId="44" fontId="6" fillId="2" borderId="0" xfId="0" applyNumberFormat="1" applyFont="1" applyFill="1"/>
    <xf numFmtId="43" fontId="6" fillId="2" borderId="0" xfId="0" applyNumberFormat="1" applyFont="1" applyFill="1"/>
    <xf numFmtId="10" fontId="6" fillId="0" borderId="20" xfId="0" applyNumberFormat="1" applyFont="1" applyFill="1" applyBorder="1"/>
    <xf numFmtId="10" fontId="3" fillId="0" borderId="19" xfId="0" applyNumberFormat="1" applyFont="1" applyBorder="1" applyAlignment="1">
      <alignment horizontal="center" wrapText="1"/>
    </xf>
    <xf numFmtId="44" fontId="2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14" fontId="6" fillId="3" borderId="1" xfId="0" applyNumberFormat="1" applyFont="1" applyFill="1" applyBorder="1" applyAlignment="1" applyProtection="1">
      <alignment horizontal="center"/>
      <protection locked="0"/>
    </xf>
    <xf numFmtId="44" fontId="6" fillId="3" borderId="6" xfId="0" applyNumberFormat="1" applyFont="1" applyFill="1" applyBorder="1" applyProtection="1">
      <protection locked="0"/>
    </xf>
    <xf numFmtId="44" fontId="6" fillId="2" borderId="1" xfId="0" applyNumberFormat="1" applyFont="1" applyFill="1" applyBorder="1"/>
    <xf numFmtId="10" fontId="6" fillId="3" borderId="22" xfId="0" applyNumberFormat="1" applyFont="1" applyFill="1" applyBorder="1" applyProtection="1">
      <protection locked="0"/>
    </xf>
    <xf numFmtId="44" fontId="6" fillId="0" borderId="10" xfId="1" applyFont="1" applyFill="1" applyBorder="1"/>
    <xf numFmtId="10" fontId="6" fillId="3" borderId="10" xfId="0" applyNumberFormat="1" applyFont="1" applyFill="1" applyBorder="1" applyProtection="1">
      <protection locked="0"/>
    </xf>
    <xf numFmtId="44" fontId="6" fillId="0" borderId="10" xfId="1" applyFont="1" applyBorder="1"/>
    <xf numFmtId="44" fontId="6" fillId="0" borderId="1" xfId="0" applyNumberFormat="1" applyFont="1" applyFill="1" applyBorder="1"/>
    <xf numFmtId="0" fontId="0" fillId="2" borderId="1" xfId="0" applyFill="1" applyBorder="1"/>
    <xf numFmtId="10" fontId="6" fillId="3" borderId="1" xfId="0" applyNumberFormat="1" applyFont="1" applyFill="1" applyBorder="1" applyProtection="1">
      <protection locked="0"/>
    </xf>
    <xf numFmtId="10" fontId="6" fillId="0" borderId="10" xfId="0" applyNumberFormat="1" applyFont="1" applyBorder="1"/>
    <xf numFmtId="44" fontId="6" fillId="0" borderId="10" xfId="0" applyNumberFormat="1" applyFont="1" applyBorder="1"/>
    <xf numFmtId="0" fontId="2" fillId="0" borderId="0" xfId="0" applyFont="1" applyAlignment="1">
      <alignment vertic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0" fillId="3" borderId="0" xfId="0" applyFill="1" applyAlignment="1"/>
    <xf numFmtId="44" fontId="6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44" fontId="9" fillId="0" borderId="0" xfId="0" applyNumberFormat="1" applyFont="1" applyAlignment="1">
      <alignment horizontal="center"/>
    </xf>
    <xf numFmtId="10" fontId="9" fillId="0" borderId="0" xfId="0" applyNumberFormat="1" applyFont="1" applyFill="1"/>
    <xf numFmtId="44" fontId="9" fillId="0" borderId="0" xfId="1" applyFont="1" applyFill="1"/>
    <xf numFmtId="10" fontId="9" fillId="0" borderId="0" xfId="0" applyNumberFormat="1" applyFont="1" applyFill="1" applyAlignment="1">
      <alignment horizontal="right"/>
    </xf>
    <xf numFmtId="44" fontId="9" fillId="0" borderId="0" xfId="0" applyNumberFormat="1" applyFont="1"/>
    <xf numFmtId="10" fontId="9" fillId="0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0" fontId="9" fillId="0" borderId="1" xfId="0" applyNumberFormat="1" applyFont="1" applyFill="1" applyBorder="1" applyAlignment="1">
      <alignment horizontal="right"/>
    </xf>
    <xf numFmtId="44" fontId="9" fillId="0" borderId="0" xfId="1" applyFont="1" applyBorder="1"/>
    <xf numFmtId="10" fontId="11" fillId="0" borderId="0" xfId="0" applyNumberFormat="1" applyFont="1" applyFill="1" applyAlignment="1">
      <alignment horizontal="right"/>
    </xf>
    <xf numFmtId="44" fontId="11" fillId="0" borderId="0" xfId="0" applyNumberFormat="1" applyFont="1"/>
    <xf numFmtId="44" fontId="0" fillId="0" borderId="0" xfId="0" applyNumberFormat="1" applyFont="1"/>
    <xf numFmtId="10" fontId="0" fillId="0" borderId="0" xfId="0" applyNumberFormat="1" applyFont="1" applyFill="1"/>
    <xf numFmtId="44" fontId="0" fillId="0" borderId="1" xfId="0" applyNumberFormat="1" applyFont="1" applyBorder="1"/>
    <xf numFmtId="44" fontId="9" fillId="0" borderId="1" xfId="0" applyNumberFormat="1" applyFont="1" applyBorder="1" applyAlignment="1">
      <alignment horizontal="center" wrapText="1"/>
    </xf>
    <xf numFmtId="10" fontId="11" fillId="0" borderId="0" xfId="0" applyNumberFormat="1" applyFont="1" applyFill="1" applyAlignment="1">
      <alignment vertical="top" wrapText="1"/>
    </xf>
    <xf numFmtId="10" fontId="12" fillId="0" borderId="0" xfId="0" applyNumberFormat="1" applyFont="1" applyFill="1" applyAlignment="1">
      <alignment horizontal="right" vertical="top"/>
    </xf>
    <xf numFmtId="44" fontId="9" fillId="0" borderId="0" xfId="0" applyNumberFormat="1" applyFont="1" applyBorder="1"/>
    <xf numFmtId="44" fontId="6" fillId="0" borderId="7" xfId="1" applyFont="1" applyFill="1" applyBorder="1"/>
    <xf numFmtId="44" fontId="6" fillId="0" borderId="7" xfId="1" applyFont="1" applyBorder="1"/>
    <xf numFmtId="43" fontId="6" fillId="0" borderId="7" xfId="0" applyNumberFormat="1" applyFont="1" applyBorder="1"/>
    <xf numFmtId="44" fontId="6" fillId="0" borderId="7" xfId="0" applyNumberFormat="1" applyFont="1" applyBorder="1"/>
    <xf numFmtId="0" fontId="3" fillId="0" borderId="24" xfId="0" applyFont="1" applyBorder="1" applyAlignment="1">
      <alignment horizontal="center" wrapText="1"/>
    </xf>
    <xf numFmtId="0" fontId="3" fillId="4" borderId="23" xfId="0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0" fontId="11" fillId="0" borderId="0" xfId="0" applyNumberFormat="1" applyFont="1" applyFill="1" applyAlignment="1">
      <alignment horizontal="left" vertical="top" wrapText="1"/>
    </xf>
    <xf numFmtId="10" fontId="2" fillId="0" borderId="0" xfId="0" applyNumberFormat="1" applyFont="1"/>
    <xf numFmtId="44" fontId="13" fillId="0" borderId="0" xfId="1" applyFont="1" applyAlignment="1">
      <alignment horizontal="center"/>
    </xf>
    <xf numFmtId="44" fontId="14" fillId="0" borderId="0" xfId="1" applyFont="1" applyAlignment="1">
      <alignment horizontal="center"/>
    </xf>
    <xf numFmtId="10" fontId="14" fillId="0" borderId="0" xfId="0" applyNumberFormat="1" applyFont="1" applyAlignment="1">
      <alignment horizontal="center"/>
    </xf>
    <xf numFmtId="166" fontId="6" fillId="3" borderId="0" xfId="0" applyNumberFormat="1" applyFont="1" applyFill="1" applyAlignment="1" applyProtection="1">
      <alignment horizontal="center"/>
      <protection locked="0"/>
    </xf>
    <xf numFmtId="166" fontId="6" fillId="3" borderId="0" xfId="0" quotePrefix="1" applyNumberFormat="1" applyFont="1" applyFill="1" applyAlignment="1" applyProtection="1">
      <alignment horizontal="center"/>
      <protection locked="0"/>
    </xf>
    <xf numFmtId="166" fontId="6" fillId="3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/>
    <xf numFmtId="0" fontId="6" fillId="2" borderId="10" xfId="0" applyFont="1" applyFill="1" applyBorder="1"/>
    <xf numFmtId="14" fontId="0" fillId="3" borderId="0" xfId="1" applyNumberFormat="1" applyFont="1" applyFill="1"/>
    <xf numFmtId="10" fontId="0" fillId="3" borderId="0" xfId="1" applyNumberFormat="1" applyFont="1" applyFill="1" applyAlignment="1">
      <alignment horizontal="center"/>
    </xf>
    <xf numFmtId="10" fontId="0" fillId="3" borderId="0" xfId="0" applyNumberForma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left"/>
    </xf>
    <xf numFmtId="44" fontId="0" fillId="3" borderId="0" xfId="0" applyNumberFormat="1" applyFill="1"/>
    <xf numFmtId="0" fontId="16" fillId="0" borderId="0" xfId="2" applyFont="1" applyFill="1" applyBorder="1" applyAlignment="1" applyProtection="1">
      <alignment horizontal="center" vertical="top"/>
    </xf>
    <xf numFmtId="0" fontId="15" fillId="0" borderId="0" xfId="2" applyFill="1" applyBorder="1" applyAlignment="1" applyProtection="1">
      <alignment horizontal="left" vertical="top"/>
    </xf>
    <xf numFmtId="0" fontId="17" fillId="0" borderId="25" xfId="2" applyFont="1" applyFill="1" applyBorder="1" applyAlignment="1" applyProtection="1">
      <alignment vertical="top" wrapText="1"/>
    </xf>
    <xf numFmtId="0" fontId="17" fillId="0" borderId="25" xfId="2" applyFont="1" applyFill="1" applyBorder="1" applyAlignment="1" applyProtection="1">
      <alignment horizontal="center" vertical="top" wrapText="1"/>
    </xf>
    <xf numFmtId="0" fontId="18" fillId="0" borderId="26" xfId="2" applyFont="1" applyFill="1" applyBorder="1" applyAlignment="1" applyProtection="1">
      <alignment horizontal="left" vertical="center" wrapText="1"/>
    </xf>
    <xf numFmtId="0" fontId="18" fillId="0" borderId="27" xfId="2" applyFont="1" applyFill="1" applyBorder="1" applyAlignment="1" applyProtection="1">
      <alignment horizontal="left" vertical="center" wrapText="1"/>
    </xf>
    <xf numFmtId="0" fontId="19" fillId="5" borderId="27" xfId="2" applyFont="1" applyFill="1" applyBorder="1" applyAlignment="1" applyProtection="1">
      <alignment horizontal="left" vertical="center" wrapText="1"/>
      <protection locked="0"/>
    </xf>
    <xf numFmtId="0" fontId="19" fillId="5" borderId="28" xfId="2" applyFont="1" applyFill="1" applyBorder="1" applyAlignment="1" applyProtection="1">
      <alignment horizontal="left" vertical="center" wrapText="1"/>
      <protection locked="0"/>
    </xf>
    <xf numFmtId="0" fontId="18" fillId="0" borderId="29" xfId="2" applyFont="1" applyFill="1" applyBorder="1" applyAlignment="1" applyProtection="1">
      <alignment horizontal="left" vertical="center" wrapText="1"/>
    </xf>
    <xf numFmtId="0" fontId="18" fillId="0" borderId="30" xfId="2" applyFont="1" applyFill="1" applyBorder="1" applyAlignment="1" applyProtection="1">
      <alignment horizontal="left" vertical="center" wrapText="1"/>
    </xf>
    <xf numFmtId="0" fontId="19" fillId="5" borderId="30" xfId="2" applyFont="1" applyFill="1" applyBorder="1" applyAlignment="1" applyProtection="1">
      <alignment horizontal="left" vertical="center" wrapText="1"/>
      <protection locked="0"/>
    </xf>
    <xf numFmtId="0" fontId="18" fillId="0" borderId="30" xfId="2" applyFont="1" applyFill="1" applyBorder="1" applyAlignment="1" applyProtection="1">
      <alignment horizontal="right" vertical="center" wrapText="1"/>
    </xf>
    <xf numFmtId="0" fontId="19" fillId="5" borderId="31" xfId="2" applyFont="1" applyFill="1" applyBorder="1" applyAlignment="1" applyProtection="1">
      <alignment horizontal="left" vertical="center" wrapText="1"/>
      <protection locked="0"/>
    </xf>
    <xf numFmtId="0" fontId="19" fillId="5" borderId="30" xfId="2" applyFont="1" applyFill="1" applyBorder="1" applyAlignment="1" applyProtection="1">
      <alignment vertical="center"/>
      <protection locked="0"/>
    </xf>
    <xf numFmtId="0" fontId="19" fillId="5" borderId="30" xfId="2" applyFont="1" applyFill="1" applyBorder="1" applyAlignment="1" applyProtection="1">
      <alignment vertical="center" wrapText="1"/>
      <protection locked="0"/>
    </xf>
    <xf numFmtId="0" fontId="19" fillId="5" borderId="31" xfId="2" applyFont="1" applyFill="1" applyBorder="1" applyAlignment="1" applyProtection="1">
      <alignment vertical="center" wrapText="1"/>
      <protection locked="0"/>
    </xf>
    <xf numFmtId="0" fontId="21" fillId="0" borderId="30" xfId="2" applyFont="1" applyFill="1" applyBorder="1" applyAlignment="1" applyProtection="1">
      <alignment horizontal="left" vertical="center" wrapText="1"/>
      <protection locked="0"/>
    </xf>
    <xf numFmtId="0" fontId="18" fillId="0" borderId="30" xfId="2" applyFont="1" applyFill="1" applyBorder="1" applyAlignment="1" applyProtection="1">
      <alignment horizontal="left" vertical="center" wrapText="1"/>
    </xf>
    <xf numFmtId="0" fontId="18" fillId="0" borderId="30" xfId="2" applyFont="1" applyFill="1" applyBorder="1" applyAlignment="1" applyProtection="1">
      <alignment horizontal="right" vertical="center"/>
    </xf>
    <xf numFmtId="14" fontId="19" fillId="5" borderId="30" xfId="2" applyNumberFormat="1" applyFont="1" applyFill="1" applyBorder="1" applyAlignment="1" applyProtection="1">
      <alignment horizontal="left" vertical="center" wrapText="1"/>
      <protection locked="0"/>
    </xf>
    <xf numFmtId="167" fontId="19" fillId="5" borderId="31" xfId="2" applyNumberFormat="1" applyFont="1" applyFill="1" applyBorder="1" applyAlignment="1" applyProtection="1">
      <alignment horizontal="left" vertical="center" wrapText="1"/>
    </xf>
    <xf numFmtId="0" fontId="19" fillId="5" borderId="30" xfId="2" quotePrefix="1" applyFont="1" applyFill="1" applyBorder="1" applyAlignment="1" applyProtection="1">
      <alignment horizontal="left" vertical="center" wrapText="1"/>
      <protection locked="0"/>
    </xf>
    <xf numFmtId="9" fontId="19" fillId="5" borderId="30" xfId="4" applyFont="1" applyFill="1" applyBorder="1" applyAlignment="1" applyProtection="1">
      <alignment horizontal="center" vertical="center" wrapText="1"/>
      <protection locked="0"/>
    </xf>
    <xf numFmtId="0" fontId="21" fillId="0" borderId="30" xfId="2" applyFont="1" applyFill="1" applyBorder="1" applyAlignment="1" applyProtection="1">
      <alignment horizontal="left" vertical="center"/>
      <protection hidden="1"/>
    </xf>
    <xf numFmtId="0" fontId="21" fillId="0" borderId="31" xfId="2" applyFont="1" applyFill="1" applyBorder="1" applyAlignment="1" applyProtection="1">
      <alignment horizontal="left" vertical="center"/>
      <protection hidden="1"/>
    </xf>
    <xf numFmtId="0" fontId="18" fillId="0" borderId="32" xfId="2" applyFont="1" applyFill="1" applyBorder="1" applyAlignment="1" applyProtection="1">
      <alignment horizontal="left" vertical="center" wrapText="1"/>
    </xf>
    <xf numFmtId="0" fontId="18" fillId="0" borderId="33" xfId="2" applyFont="1" applyFill="1" applyBorder="1" applyAlignment="1" applyProtection="1">
      <alignment horizontal="left" vertical="center" wrapText="1"/>
    </xf>
    <xf numFmtId="14" fontId="19" fillId="5" borderId="33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33" xfId="2" applyFont="1" applyFill="1" applyBorder="1" applyAlignment="1" applyProtection="1">
      <alignment horizontal="center" vertical="center" wrapText="1"/>
    </xf>
    <xf numFmtId="14" fontId="19" fillId="5" borderId="34" xfId="2" applyNumberFormat="1" applyFont="1" applyFill="1" applyBorder="1" applyAlignment="1" applyProtection="1">
      <alignment horizontal="left" vertical="center" wrapText="1"/>
      <protection locked="0"/>
    </xf>
    <xf numFmtId="0" fontId="22" fillId="0" borderId="34" xfId="2" applyFont="1" applyFill="1" applyBorder="1" applyAlignment="1" applyProtection="1">
      <alignment horizontal="left" vertical="center"/>
      <protection hidden="1"/>
    </xf>
    <xf numFmtId="0" fontId="22" fillId="0" borderId="35" xfId="2" applyFont="1" applyFill="1" applyBorder="1" applyAlignment="1" applyProtection="1">
      <alignment horizontal="left" vertical="center"/>
      <protection hidden="1"/>
    </xf>
    <xf numFmtId="0" fontId="17" fillId="0" borderId="36" xfId="2" applyFont="1" applyFill="1" applyBorder="1" applyAlignment="1" applyProtection="1">
      <alignment vertical="center"/>
    </xf>
    <xf numFmtId="0" fontId="17" fillId="0" borderId="37" xfId="2" applyFont="1" applyFill="1" applyBorder="1" applyAlignment="1" applyProtection="1">
      <alignment horizontal="right" vertical="center"/>
    </xf>
    <xf numFmtId="0" fontId="23" fillId="0" borderId="37" xfId="2" applyFont="1" applyFill="1" applyBorder="1" applyAlignment="1" applyProtection="1">
      <alignment horizontal="center" vertical="center"/>
    </xf>
    <xf numFmtId="0" fontId="23" fillId="0" borderId="38" xfId="2" applyFont="1" applyFill="1" applyBorder="1" applyAlignment="1" applyProtection="1">
      <alignment horizontal="center" vertical="center"/>
    </xf>
    <xf numFmtId="168" fontId="24" fillId="0" borderId="39" xfId="2" applyNumberFormat="1" applyFont="1" applyFill="1" applyBorder="1" applyAlignment="1" applyProtection="1">
      <alignment horizontal="center" vertical="center" wrapText="1"/>
    </xf>
    <xf numFmtId="168" fontId="24" fillId="0" borderId="40" xfId="2" applyNumberFormat="1" applyFont="1" applyFill="1" applyBorder="1" applyAlignment="1" applyProtection="1">
      <alignment horizontal="center" vertical="center" wrapText="1"/>
    </xf>
    <xf numFmtId="168" fontId="24" fillId="0" borderId="39" xfId="2" applyNumberFormat="1" applyFont="1" applyFill="1" applyBorder="1" applyAlignment="1" applyProtection="1">
      <alignment horizontal="center" vertical="center" wrapText="1"/>
    </xf>
    <xf numFmtId="168" fontId="24" fillId="0" borderId="41" xfId="2" applyNumberFormat="1" applyFont="1" applyFill="1" applyBorder="1" applyAlignment="1" applyProtection="1">
      <alignment horizontal="center" vertical="center" wrapText="1"/>
    </xf>
    <xf numFmtId="168" fontId="24" fillId="0" borderId="42" xfId="2" applyNumberFormat="1" applyFont="1" applyFill="1" applyBorder="1" applyAlignment="1" applyProtection="1">
      <alignment horizontal="center" vertical="center" wrapText="1"/>
    </xf>
    <xf numFmtId="0" fontId="25" fillId="0" borderId="43" xfId="2" applyFont="1" applyFill="1" applyBorder="1" applyAlignment="1" applyProtection="1">
      <alignment horizontal="center" vertical="center" wrapText="1"/>
    </xf>
    <xf numFmtId="0" fontId="25" fillId="0" borderId="44" xfId="2" applyFont="1" applyFill="1" applyBorder="1" applyAlignment="1" applyProtection="1">
      <alignment horizontal="center" vertical="center" wrapText="1"/>
    </xf>
    <xf numFmtId="169" fontId="25" fillId="5" borderId="44" xfId="2" applyNumberFormat="1" applyFont="1" applyFill="1" applyBorder="1" applyAlignment="1" applyProtection="1">
      <alignment horizontal="center" vertical="center" wrapText="1"/>
      <protection locked="0"/>
    </xf>
    <xf numFmtId="168" fontId="26" fillId="5" borderId="45" xfId="2" applyNumberFormat="1" applyFont="1" applyFill="1" applyBorder="1" applyAlignment="1" applyProtection="1">
      <alignment horizontal="center" vertical="center" wrapText="1"/>
      <protection locked="0"/>
    </xf>
    <xf numFmtId="168" fontId="26" fillId="5" borderId="46" xfId="2" applyNumberFormat="1" applyFont="1" applyFill="1" applyBorder="1" applyAlignment="1" applyProtection="1">
      <alignment horizontal="center" vertical="center" wrapText="1"/>
      <protection locked="0"/>
    </xf>
    <xf numFmtId="168" fontId="26" fillId="5" borderId="45" xfId="2" applyNumberFormat="1" applyFont="1" applyFill="1" applyBorder="1" applyAlignment="1" applyProtection="1">
      <alignment horizontal="center" vertical="center" wrapText="1"/>
      <protection locked="0"/>
    </xf>
    <xf numFmtId="168" fontId="26" fillId="5" borderId="47" xfId="2" applyNumberFormat="1" applyFont="1" applyFill="1" applyBorder="1" applyAlignment="1" applyProtection="1">
      <alignment horizontal="center" vertical="center" wrapText="1"/>
      <protection locked="0"/>
    </xf>
    <xf numFmtId="168" fontId="26" fillId="0" borderId="48" xfId="2" applyNumberFormat="1" applyFont="1" applyFill="1" applyBorder="1" applyAlignment="1" applyProtection="1">
      <alignment horizontal="center" vertical="center" wrapText="1"/>
    </xf>
    <xf numFmtId="0" fontId="18" fillId="6" borderId="49" xfId="2" applyFont="1" applyFill="1" applyBorder="1" applyAlignment="1" applyProtection="1">
      <alignment horizontal="right" vertical="center" wrapText="1"/>
    </xf>
    <xf numFmtId="0" fontId="18" fillId="6" borderId="50" xfId="2" applyFont="1" applyFill="1" applyBorder="1" applyAlignment="1" applyProtection="1">
      <alignment horizontal="right" vertical="center" wrapText="1"/>
    </xf>
    <xf numFmtId="0" fontId="18" fillId="6" borderId="51" xfId="2" applyFont="1" applyFill="1" applyBorder="1" applyAlignment="1" applyProtection="1">
      <alignment horizontal="right" vertical="center" wrapText="1"/>
    </xf>
    <xf numFmtId="0" fontId="27" fillId="2" borderId="52" xfId="2" applyFont="1" applyFill="1" applyBorder="1" applyAlignment="1" applyProtection="1">
      <alignment horizontal="center" vertical="center" wrapText="1"/>
    </xf>
    <xf numFmtId="0" fontId="27" fillId="2" borderId="53" xfId="2" applyFont="1" applyFill="1" applyBorder="1" applyAlignment="1" applyProtection="1">
      <alignment horizontal="center" vertical="center" wrapText="1"/>
    </xf>
    <xf numFmtId="0" fontId="27" fillId="2" borderId="54" xfId="2" applyFont="1" applyFill="1" applyBorder="1" applyAlignment="1" applyProtection="1">
      <alignment horizontal="center" vertical="center" wrapText="1"/>
    </xf>
    <xf numFmtId="0" fontId="18" fillId="6" borderId="55" xfId="2" applyFont="1" applyFill="1" applyBorder="1" applyAlignment="1" applyProtection="1">
      <alignment horizontal="right" vertical="center" wrapText="1"/>
    </xf>
    <xf numFmtId="0" fontId="18" fillId="6" borderId="56" xfId="2" applyFont="1" applyFill="1" applyBorder="1" applyAlignment="1" applyProtection="1">
      <alignment horizontal="right" vertical="center" wrapText="1"/>
    </xf>
    <xf numFmtId="0" fontId="18" fillId="6" borderId="57" xfId="2" applyFont="1" applyFill="1" applyBorder="1" applyAlignment="1" applyProtection="1">
      <alignment horizontal="right" vertical="center" wrapText="1"/>
    </xf>
    <xf numFmtId="0" fontId="28" fillId="0" borderId="58" xfId="2" applyFont="1" applyFill="1" applyBorder="1" applyAlignment="1" applyProtection="1">
      <alignment horizontal="center" wrapText="1"/>
    </xf>
    <xf numFmtId="0" fontId="28" fillId="0" borderId="59" xfId="2" applyFont="1" applyFill="1" applyBorder="1" applyAlignment="1" applyProtection="1">
      <alignment horizontal="center" wrapText="1"/>
    </xf>
    <xf numFmtId="0" fontId="28" fillId="0" borderId="60" xfId="2" applyFont="1" applyFill="1" applyBorder="1" applyAlignment="1" applyProtection="1">
      <alignment horizontal="center" wrapText="1"/>
    </xf>
    <xf numFmtId="0" fontId="29" fillId="0" borderId="61" xfId="2" applyFont="1" applyFill="1" applyBorder="1" applyAlignment="1" applyProtection="1">
      <alignment horizontal="left" vertical="center"/>
    </xf>
    <xf numFmtId="0" fontId="29" fillId="0" borderId="30" xfId="2" applyFont="1" applyFill="1" applyBorder="1" applyAlignment="1" applyProtection="1">
      <alignment vertical="center"/>
    </xf>
    <xf numFmtId="0" fontId="29" fillId="0" borderId="30" xfId="2" applyFont="1" applyFill="1" applyBorder="1" applyAlignment="1" applyProtection="1">
      <alignment horizontal="right" vertical="center"/>
    </xf>
    <xf numFmtId="0" fontId="29" fillId="0" borderId="62" xfId="2" applyFont="1" applyFill="1" applyBorder="1" applyAlignment="1" applyProtection="1">
      <alignment horizontal="right" vertical="center"/>
    </xf>
    <xf numFmtId="168" fontId="18" fillId="5" borderId="23" xfId="4" applyNumberFormat="1" applyFont="1" applyFill="1" applyBorder="1" applyAlignment="1" applyProtection="1">
      <alignment horizontal="right" vertical="center" wrapText="1"/>
      <protection locked="0"/>
    </xf>
    <xf numFmtId="168" fontId="18" fillId="5" borderId="63" xfId="2" applyNumberFormat="1" applyFont="1" applyFill="1" applyBorder="1" applyAlignment="1" applyProtection="1">
      <alignment horizontal="right" vertical="center" wrapText="1"/>
      <protection locked="0"/>
    </xf>
    <xf numFmtId="168" fontId="29" fillId="0" borderId="60" xfId="2" applyNumberFormat="1" applyFont="1" applyFill="1" applyBorder="1" applyAlignment="1" applyProtection="1">
      <alignment horizontal="right" vertical="center" wrapText="1"/>
    </xf>
    <xf numFmtId="0" fontId="29" fillId="0" borderId="30" xfId="2" applyFont="1" applyFill="1" applyBorder="1" applyAlignment="1" applyProtection="1">
      <alignment horizontal="left" vertical="center" wrapText="1"/>
    </xf>
    <xf numFmtId="0" fontId="29" fillId="0" borderId="30" xfId="2" applyFont="1" applyFill="1" applyBorder="1" applyAlignment="1" applyProtection="1">
      <alignment horizontal="right" vertical="center"/>
    </xf>
    <xf numFmtId="10" fontId="19" fillId="5" borderId="30" xfId="2" applyNumberFormat="1" applyFont="1" applyFill="1" applyBorder="1" applyAlignment="1" applyProtection="1">
      <alignment horizontal="center" vertical="center"/>
      <protection locked="0"/>
    </xf>
    <xf numFmtId="0" fontId="18" fillId="0" borderId="30" xfId="2" quotePrefix="1" applyFont="1" applyFill="1" applyBorder="1" applyAlignment="1" applyProtection="1">
      <alignment horizontal="left" vertical="center" wrapText="1"/>
    </xf>
    <xf numFmtId="0" fontId="18" fillId="0" borderId="62" xfId="2" quotePrefix="1" applyFont="1" applyFill="1" applyBorder="1" applyAlignment="1" applyProtection="1">
      <alignment horizontal="left" vertical="center" wrapText="1"/>
    </xf>
    <xf numFmtId="168" fontId="18" fillId="0" borderId="23" xfId="4" applyNumberFormat="1" applyFont="1" applyFill="1" applyBorder="1" applyAlignment="1" applyProtection="1">
      <alignment horizontal="right" vertical="center" wrapText="1"/>
    </xf>
    <xf numFmtId="0" fontId="29" fillId="0" borderId="30" xfId="2" applyFont="1" applyFill="1" applyBorder="1" applyAlignment="1" applyProtection="1">
      <alignment horizontal="left" vertical="center"/>
    </xf>
    <xf numFmtId="164" fontId="19" fillId="5" borderId="30" xfId="2" applyNumberFormat="1" applyFont="1" applyFill="1" applyBorder="1" applyAlignment="1" applyProtection="1">
      <alignment horizontal="center" vertical="center"/>
      <protection locked="0"/>
    </xf>
    <xf numFmtId="0" fontId="29" fillId="0" borderId="61" xfId="2" applyFont="1" applyFill="1" applyBorder="1" applyAlignment="1" applyProtection="1">
      <alignment horizontal="left" vertical="center"/>
    </xf>
    <xf numFmtId="0" fontId="29" fillId="0" borderId="30" xfId="2" applyFont="1" applyFill="1" applyBorder="1" applyAlignment="1" applyProtection="1">
      <alignment horizontal="left" vertical="center"/>
    </xf>
    <xf numFmtId="0" fontId="29" fillId="0" borderId="62" xfId="2" applyFont="1" applyFill="1" applyBorder="1" applyAlignment="1" applyProtection="1">
      <alignment horizontal="left" vertical="center"/>
    </xf>
    <xf numFmtId="0" fontId="29" fillId="0" borderId="61" xfId="2" applyFont="1" applyFill="1" applyBorder="1" applyAlignment="1" applyProtection="1">
      <alignment horizontal="left" vertical="center" wrapText="1"/>
    </xf>
    <xf numFmtId="0" fontId="29" fillId="0" borderId="30" xfId="2" applyFont="1" applyFill="1" applyBorder="1" applyAlignment="1" applyProtection="1">
      <alignment horizontal="left" vertical="center" wrapText="1"/>
    </xf>
    <xf numFmtId="0" fontId="29" fillId="0" borderId="62" xfId="2" applyFont="1" applyFill="1" applyBorder="1" applyAlignment="1" applyProtection="1">
      <alignment horizontal="left" vertical="center" wrapText="1"/>
    </xf>
    <xf numFmtId="0" fontId="29" fillId="0" borderId="64" xfId="2" applyFont="1" applyFill="1" applyBorder="1" applyAlignment="1" applyProtection="1">
      <alignment horizontal="left" vertical="center" wrapText="1"/>
    </xf>
    <xf numFmtId="0" fontId="29" fillId="0" borderId="33" xfId="2" applyFont="1" applyFill="1" applyBorder="1" applyAlignment="1" applyProtection="1">
      <alignment horizontal="left" vertical="center" wrapText="1"/>
    </xf>
    <xf numFmtId="0" fontId="29" fillId="0" borderId="65" xfId="2" applyFont="1" applyFill="1" applyBorder="1" applyAlignment="1" applyProtection="1">
      <alignment horizontal="left" vertical="center" wrapText="1"/>
    </xf>
    <xf numFmtId="168" fontId="28" fillId="0" borderId="66" xfId="4" applyNumberFormat="1" applyFont="1" applyFill="1" applyBorder="1" applyAlignment="1" applyProtection="1">
      <alignment horizontal="left" vertical="center" wrapText="1"/>
      <protection hidden="1"/>
    </xf>
    <xf numFmtId="168" fontId="28" fillId="0" borderId="0" xfId="4" applyNumberFormat="1" applyFont="1" applyFill="1" applyBorder="1" applyAlignment="1" applyProtection="1">
      <alignment horizontal="left" vertical="center" wrapText="1"/>
      <protection hidden="1"/>
    </xf>
    <xf numFmtId="168" fontId="28" fillId="0" borderId="67" xfId="4" applyNumberFormat="1" applyFont="1" applyFill="1" applyBorder="1" applyAlignment="1" applyProtection="1">
      <alignment horizontal="left" vertical="center" wrapText="1"/>
      <protection hidden="1"/>
    </xf>
    <xf numFmtId="0" fontId="31" fillId="0" borderId="0" xfId="2" applyFont="1" applyFill="1" applyBorder="1" applyAlignment="1" applyProtection="1">
      <alignment horizontal="left" vertical="top"/>
    </xf>
    <xf numFmtId="0" fontId="18" fillId="6" borderId="55" xfId="2" applyFont="1" applyFill="1" applyBorder="1" applyAlignment="1" applyProtection="1">
      <alignment vertical="center" wrapText="1"/>
    </xf>
    <xf numFmtId="0" fontId="32" fillId="0" borderId="56" xfId="2" applyFont="1" applyFill="1" applyBorder="1" applyAlignment="1" applyProtection="1">
      <alignment horizontal="left" vertical="center"/>
    </xf>
    <xf numFmtId="168" fontId="32" fillId="0" borderId="56" xfId="2" applyNumberFormat="1" applyFont="1" applyFill="1" applyBorder="1" applyAlignment="1" applyProtection="1">
      <alignment horizontal="center" vertical="center" wrapText="1"/>
    </xf>
    <xf numFmtId="0" fontId="18" fillId="0" borderId="57" xfId="2" applyFont="1" applyFill="1" applyBorder="1" applyAlignment="1" applyProtection="1">
      <alignment vertical="center" wrapText="1"/>
    </xf>
    <xf numFmtId="0" fontId="18" fillId="6" borderId="61" xfId="2" applyFont="1" applyFill="1" applyBorder="1" applyAlignment="1" applyProtection="1">
      <alignment vertical="center" wrapText="1"/>
    </xf>
    <xf numFmtId="0" fontId="25" fillId="5" borderId="30" xfId="2" applyFont="1" applyFill="1" applyBorder="1" applyAlignment="1" applyProtection="1">
      <alignment horizontal="left" vertical="center"/>
      <protection locked="0"/>
    </xf>
    <xf numFmtId="168" fontId="25" fillId="5" borderId="30" xfId="3" applyNumberFormat="1" applyFont="1" applyFill="1" applyBorder="1" applyAlignment="1" applyProtection="1">
      <alignment vertical="center"/>
      <protection locked="0"/>
    </xf>
    <xf numFmtId="0" fontId="25" fillId="0" borderId="62" xfId="2" applyFont="1" applyFill="1" applyBorder="1" applyAlignment="1" applyProtection="1">
      <alignment horizontal="center" vertical="center"/>
      <protection hidden="1"/>
    </xf>
    <xf numFmtId="168" fontId="18" fillId="5" borderId="63" xfId="2" applyNumberFormat="1" applyFont="1" applyFill="1" applyBorder="1" applyAlignment="1" applyProtection="1">
      <alignment vertical="center" wrapText="1"/>
      <protection locked="0"/>
    </xf>
    <xf numFmtId="168" fontId="29" fillId="0" borderId="60" xfId="2" applyNumberFormat="1" applyFont="1" applyFill="1" applyBorder="1" applyAlignment="1" applyProtection="1">
      <alignment vertical="center" wrapText="1"/>
    </xf>
    <xf numFmtId="168" fontId="18" fillId="5" borderId="68" xfId="4" applyNumberFormat="1" applyFont="1" applyFill="1" applyBorder="1" applyAlignment="1" applyProtection="1">
      <alignment horizontal="right" vertical="center" wrapText="1"/>
      <protection locked="0"/>
    </xf>
    <xf numFmtId="168" fontId="18" fillId="5" borderId="69" xfId="2" applyNumberFormat="1" applyFont="1" applyFill="1" applyBorder="1" applyAlignment="1" applyProtection="1">
      <alignment vertical="center" wrapText="1"/>
      <protection locked="0"/>
    </xf>
    <xf numFmtId="0" fontId="29" fillId="0" borderId="70" xfId="2" applyFont="1" applyFill="1" applyBorder="1" applyAlignment="1" applyProtection="1">
      <alignment horizontal="left" vertical="center"/>
    </xf>
    <xf numFmtId="0" fontId="24" fillId="0" borderId="1" xfId="2" applyFont="1" applyFill="1" applyBorder="1" applyAlignment="1" applyProtection="1">
      <alignment horizontal="left" vertical="center" wrapText="1"/>
    </xf>
    <xf numFmtId="0" fontId="28" fillId="0" borderId="1" xfId="2" applyFont="1" applyFill="1" applyBorder="1" applyAlignment="1" applyProtection="1">
      <alignment horizontal="left"/>
      <protection hidden="1"/>
    </xf>
    <xf numFmtId="168" fontId="25" fillId="0" borderId="6" xfId="2" applyNumberFormat="1" applyFont="1" applyFill="1" applyBorder="1" applyAlignment="1" applyProtection="1">
      <alignment vertical="center" wrapText="1"/>
    </xf>
    <xf numFmtId="168" fontId="25" fillId="0" borderId="1" xfId="2" applyNumberFormat="1" applyFont="1" applyFill="1" applyBorder="1" applyAlignment="1" applyProtection="1">
      <alignment vertical="center" wrapText="1"/>
    </xf>
    <xf numFmtId="168" fontId="25" fillId="0" borderId="71" xfId="2" applyNumberFormat="1" applyFont="1" applyFill="1" applyBorder="1" applyAlignment="1" applyProtection="1">
      <alignment vertical="center" wrapText="1"/>
    </xf>
    <xf numFmtId="0" fontId="29" fillId="0" borderId="72" xfId="2" applyFont="1" applyFill="1" applyBorder="1" applyAlignment="1" applyProtection="1">
      <alignment horizontal="left" vertical="center"/>
    </xf>
    <xf numFmtId="0" fontId="18" fillId="0" borderId="8" xfId="2" applyFont="1" applyFill="1" applyBorder="1" applyAlignment="1" applyProtection="1">
      <alignment horizontal="left" vertical="center"/>
    </xf>
    <xf numFmtId="0" fontId="18" fillId="0" borderId="8" xfId="2" applyFont="1" applyFill="1" applyBorder="1" applyAlignment="1" applyProtection="1">
      <alignment vertical="center"/>
    </xf>
    <xf numFmtId="0" fontId="18" fillId="0" borderId="23" xfId="2" applyFont="1" applyFill="1" applyBorder="1" applyAlignment="1" applyProtection="1">
      <alignment vertical="center"/>
    </xf>
    <xf numFmtId="8" fontId="18" fillId="5" borderId="7" xfId="2" applyNumberFormat="1" applyFont="1" applyFill="1" applyBorder="1" applyAlignment="1" applyProtection="1">
      <alignment vertical="center"/>
      <protection locked="0"/>
    </xf>
    <xf numFmtId="8" fontId="29" fillId="0" borderId="73" xfId="2" applyNumberFormat="1" applyFont="1" applyFill="1" applyBorder="1" applyAlignment="1" applyProtection="1">
      <alignment horizontal="right" vertical="center"/>
    </xf>
    <xf numFmtId="0" fontId="24" fillId="0" borderId="74" xfId="2" applyFont="1" applyFill="1" applyBorder="1" applyAlignment="1" applyProtection="1">
      <alignment horizontal="left" vertical="center"/>
    </xf>
    <xf numFmtId="0" fontId="18" fillId="0" borderId="75" xfId="2" applyFont="1" applyFill="1" applyBorder="1" applyAlignment="1" applyProtection="1">
      <alignment horizontal="left" vertical="center"/>
    </xf>
    <xf numFmtId="0" fontId="18" fillId="0" borderId="75" xfId="2" applyFont="1" applyFill="1" applyBorder="1" applyAlignment="1" applyProtection="1">
      <alignment vertical="center"/>
    </xf>
    <xf numFmtId="0" fontId="18" fillId="0" borderId="76" xfId="2" applyFont="1" applyFill="1" applyBorder="1" applyAlignment="1" applyProtection="1">
      <alignment vertical="center"/>
    </xf>
    <xf numFmtId="8" fontId="18" fillId="5" borderId="5" xfId="2" applyNumberFormat="1" applyFont="1" applyFill="1" applyBorder="1" applyAlignment="1" applyProtection="1">
      <alignment vertical="center"/>
      <protection locked="0"/>
    </xf>
    <xf numFmtId="0" fontId="24" fillId="0" borderId="72" xfId="2" applyFont="1" applyFill="1" applyBorder="1" applyAlignment="1" applyProtection="1">
      <alignment horizontal="left" vertical="center"/>
    </xf>
    <xf numFmtId="0" fontId="18" fillId="0" borderId="30" xfId="2" applyFont="1" applyFill="1" applyBorder="1" applyAlignment="1" applyProtection="1">
      <alignment horizontal="left" vertical="center"/>
    </xf>
    <xf numFmtId="0" fontId="18" fillId="0" borderId="30" xfId="2" applyFont="1" applyFill="1" applyBorder="1" applyAlignment="1" applyProtection="1">
      <alignment vertical="center"/>
    </xf>
    <xf numFmtId="8" fontId="18" fillId="5" borderId="77" xfId="2" applyNumberFormat="1" applyFont="1" applyFill="1" applyBorder="1" applyAlignment="1" applyProtection="1">
      <alignment vertical="center"/>
      <protection locked="0"/>
    </xf>
    <xf numFmtId="0" fontId="24" fillId="0" borderId="78" xfId="2" applyFont="1" applyFill="1" applyBorder="1" applyAlignment="1" applyProtection="1">
      <alignment vertical="center" wrapText="1"/>
    </xf>
    <xf numFmtId="0" fontId="18" fillId="0" borderId="34" xfId="2" applyFont="1" applyFill="1" applyBorder="1" applyAlignment="1" applyProtection="1">
      <alignment vertical="center"/>
    </xf>
    <xf numFmtId="0" fontId="33" fillId="5" borderId="34" xfId="2" applyFont="1" applyFill="1" applyBorder="1" applyAlignment="1" applyProtection="1">
      <alignment horizontal="left" vertical="center" wrapText="1"/>
      <protection locked="0"/>
    </xf>
    <xf numFmtId="0" fontId="33" fillId="5" borderId="79" xfId="2" applyFont="1" applyFill="1" applyBorder="1" applyAlignment="1" applyProtection="1">
      <alignment horizontal="left" vertical="center" wrapText="1"/>
      <protection locked="0"/>
    </xf>
    <xf numFmtId="8" fontId="18" fillId="5" borderId="24" xfId="4" applyNumberFormat="1" applyFont="1" applyFill="1" applyBorder="1" applyAlignment="1" applyProtection="1">
      <alignment horizontal="right" vertical="center"/>
      <protection locked="0"/>
    </xf>
    <xf numFmtId="8" fontId="18" fillId="5" borderId="80" xfId="2" applyNumberFormat="1" applyFont="1" applyFill="1" applyBorder="1" applyAlignment="1" applyProtection="1">
      <alignment vertical="center"/>
      <protection locked="0"/>
    </xf>
    <xf numFmtId="8" fontId="29" fillId="0" borderId="81" xfId="2" applyNumberFormat="1" applyFont="1" applyFill="1" applyBorder="1" applyAlignment="1" applyProtection="1">
      <alignment vertical="center"/>
    </xf>
    <xf numFmtId="9" fontId="24" fillId="0" borderId="50" xfId="4" applyFont="1" applyFill="1" applyBorder="1" applyAlignment="1" applyProtection="1">
      <alignment horizontal="right" vertical="center" wrapText="1"/>
    </xf>
    <xf numFmtId="9" fontId="24" fillId="0" borderId="82" xfId="4" applyFont="1" applyFill="1" applyBorder="1" applyAlignment="1" applyProtection="1">
      <alignment horizontal="right" vertical="center" wrapText="1"/>
    </xf>
    <xf numFmtId="168" fontId="24" fillId="0" borderId="83" xfId="2" applyNumberFormat="1" applyFont="1" applyFill="1" applyBorder="1" applyAlignment="1" applyProtection="1">
      <alignment horizontal="right" vertical="center" wrapText="1"/>
    </xf>
    <xf numFmtId="168" fontId="24" fillId="0" borderId="84" xfId="2" applyNumberFormat="1" applyFont="1" applyFill="1" applyBorder="1" applyAlignment="1" applyProtection="1">
      <alignment horizontal="right" vertical="center" wrapText="1"/>
    </xf>
    <xf numFmtId="168" fontId="24" fillId="0" borderId="85" xfId="2" applyNumberFormat="1" applyFont="1" applyFill="1" applyBorder="1" applyAlignment="1" applyProtection="1">
      <alignment horizontal="right" vertical="center" wrapText="1"/>
    </xf>
    <xf numFmtId="9" fontId="24" fillId="0" borderId="1" xfId="4" applyFont="1" applyFill="1" applyBorder="1" applyAlignment="1" applyProtection="1">
      <alignment horizontal="right" vertical="center" wrapText="1"/>
    </xf>
    <xf numFmtId="168" fontId="24" fillId="0" borderId="1" xfId="2" applyNumberFormat="1" applyFont="1" applyFill="1" applyBorder="1" applyAlignment="1" applyProtection="1">
      <alignment horizontal="right" vertical="center" wrapText="1"/>
    </xf>
    <xf numFmtId="168" fontId="24" fillId="0" borderId="86" xfId="2" applyNumberFormat="1" applyFont="1" applyFill="1" applyBorder="1" applyAlignment="1" applyProtection="1">
      <alignment horizontal="right" vertical="center" wrapText="1"/>
    </xf>
    <xf numFmtId="0" fontId="34" fillId="0" borderId="66" xfId="2" applyFont="1" applyFill="1" applyBorder="1" applyAlignment="1" applyProtection="1">
      <alignment horizontal="left" vertical="center" wrapText="1"/>
    </xf>
    <xf numFmtId="0" fontId="34" fillId="0" borderId="0" xfId="2" applyFont="1" applyFill="1" applyBorder="1" applyAlignment="1" applyProtection="1">
      <alignment horizontal="left" vertical="center" wrapText="1"/>
    </xf>
    <xf numFmtId="0" fontId="35" fillId="0" borderId="3" xfId="2" applyFont="1" applyFill="1" applyBorder="1" applyAlignment="1" applyProtection="1">
      <alignment vertical="center" wrapText="1"/>
    </xf>
    <xf numFmtId="0" fontId="18" fillId="0" borderId="0" xfId="2" applyFont="1" applyFill="1" applyBorder="1" applyAlignment="1" applyProtection="1">
      <alignment horizontal="right" vertical="center"/>
    </xf>
    <xf numFmtId="168" fontId="18" fillId="0" borderId="87" xfId="2" applyNumberFormat="1" applyFont="1" applyFill="1" applyBorder="1" applyAlignment="1" applyProtection="1">
      <alignment horizontal="right" vertical="center" wrapText="1"/>
    </xf>
    <xf numFmtId="0" fontId="34" fillId="0" borderId="88" xfId="2" applyFont="1" applyFill="1" applyBorder="1" applyAlignment="1" applyProtection="1">
      <alignment horizontal="left" vertical="center" wrapText="1"/>
    </xf>
    <xf numFmtId="0" fontId="34" fillId="0" borderId="56" xfId="2" applyFont="1" applyFill="1" applyBorder="1" applyAlignment="1" applyProtection="1">
      <alignment horizontal="left" vertical="center" wrapText="1"/>
    </xf>
    <xf numFmtId="0" fontId="35" fillId="0" borderId="89" xfId="2" applyFont="1" applyFill="1" applyBorder="1" applyAlignment="1" applyProtection="1">
      <alignment horizontal="left" vertical="center" wrapText="1"/>
    </xf>
    <xf numFmtId="0" fontId="18" fillId="0" borderId="56" xfId="2" applyFont="1" applyFill="1" applyBorder="1" applyAlignment="1" applyProtection="1">
      <alignment horizontal="right" vertical="center"/>
    </xf>
    <xf numFmtId="8" fontId="18" fillId="0" borderId="90" xfId="2" applyNumberFormat="1" applyFont="1" applyFill="1" applyBorder="1" applyAlignment="1" applyProtection="1">
      <alignment horizontal="right" vertical="center" wrapText="1"/>
    </xf>
    <xf numFmtId="0" fontId="15" fillId="7" borderId="0" xfId="2" applyFill="1" applyBorder="1" applyAlignment="1" applyProtection="1">
      <alignment horizontal="left" vertical="top"/>
    </xf>
    <xf numFmtId="0" fontId="36" fillId="7" borderId="0" xfId="2" applyFont="1" applyFill="1" applyBorder="1" applyAlignment="1" applyProtection="1">
      <alignment horizontal="left" vertical="top"/>
    </xf>
    <xf numFmtId="10" fontId="38" fillId="0" borderId="0" xfId="5" applyNumberFormat="1" applyFill="1" applyAlignment="1">
      <alignment horizontal="left"/>
    </xf>
  </cellXfs>
  <cellStyles count="6">
    <cellStyle name="Currency" xfId="1" builtinId="4"/>
    <cellStyle name="Currency 2" xfId="3"/>
    <cellStyle name="Hyperlink" xfId="5" builtinId="8"/>
    <cellStyle name="Normal" xfId="0" builtinId="0"/>
    <cellStyle name="Normal 2" xfId="2"/>
    <cellStyle name="Percent 2" xfId="4"/>
  </cellStyles>
  <dxfs count="25">
    <dxf>
      <font>
        <color theme="0"/>
      </font>
    </dxf>
    <dxf>
      <font>
        <b/>
        <i val="0"/>
        <color rgb="FFC0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lor rgb="FFC00000"/>
      </font>
      <numFmt numFmtId="0" formatCode="General"/>
      <fill>
        <patternFill>
          <bgColor rgb="FFFFFF00"/>
        </patternFill>
      </fill>
    </dxf>
    <dxf>
      <font>
        <b/>
        <i val="0"/>
        <color rgb="FFC00000"/>
      </font>
      <numFmt numFmtId="0" formatCode="General"/>
      <fill>
        <patternFill>
          <bgColor rgb="FFFFFF00"/>
        </patternFill>
      </fill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 val="0"/>
        <color rgb="FFC00000"/>
      </font>
      <fill>
        <patternFill patternType="solid">
          <bgColor auto="1"/>
        </patternFill>
      </fill>
    </dxf>
    <dxf>
      <font>
        <strike val="0"/>
        <color rgb="FFC00000"/>
      </font>
      <fill>
        <patternFill patternType="solid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124221</xdr:rowOff>
    </xdr:from>
    <xdr:to>
      <xdr:col>3</xdr:col>
      <xdr:colOff>513489</xdr:colOff>
      <xdr:row>1</xdr:row>
      <xdr:rowOff>119064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6" y="124221"/>
          <a:ext cx="1469163" cy="328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showZeros="0" tabSelected="1" zoomScale="80" zoomScaleNormal="80" workbookViewId="0">
      <selection activeCell="I39" sqref="I39"/>
    </sheetView>
  </sheetViews>
  <sheetFormatPr defaultRowHeight="15" x14ac:dyDescent="0.25"/>
  <cols>
    <col min="1" max="1" width="16.28515625" style="1" customWidth="1"/>
    <col min="2" max="2" width="14" style="1" customWidth="1"/>
    <col min="3" max="3" width="19.5703125" style="1" customWidth="1"/>
    <col min="4" max="4" width="13" style="9" customWidth="1"/>
    <col min="5" max="5" width="1.7109375" style="9" customWidth="1"/>
    <col min="6" max="6" width="10.85546875" style="5" customWidth="1"/>
    <col min="7" max="7" width="12.42578125" style="6" customWidth="1"/>
    <col min="8" max="8" width="9.7109375" style="5" customWidth="1"/>
    <col min="9" max="9" width="12" style="7" customWidth="1"/>
    <col min="10" max="10" width="10" style="5" customWidth="1"/>
    <col min="11" max="11" width="11" style="6" customWidth="1"/>
    <col min="12" max="12" width="13.7109375" style="10" customWidth="1"/>
    <col min="13" max="13" width="1.7109375" customWidth="1"/>
    <col min="14" max="14" width="11.42578125" style="8" customWidth="1"/>
    <col min="15" max="15" width="12.28515625" style="7" customWidth="1"/>
    <col min="16" max="16" width="9.85546875" style="8" customWidth="1"/>
    <col min="17" max="17" width="14.5703125" style="7" customWidth="1"/>
    <col min="18" max="18" width="9.7109375" style="8" bestFit="1" customWidth="1"/>
    <col min="19" max="19" width="9.7109375" style="7" bestFit="1" customWidth="1"/>
    <col min="20" max="20" width="13.7109375" customWidth="1"/>
    <col min="21" max="21" width="1.7109375" customWidth="1"/>
    <col min="22" max="22" width="13.5703125" customWidth="1"/>
  </cols>
  <sheetData>
    <row r="1" spans="1:22" ht="21" x14ac:dyDescent="0.35">
      <c r="A1" s="86" t="s">
        <v>119</v>
      </c>
    </row>
    <row r="3" spans="1:22" ht="17.25" x14ac:dyDescent="0.4">
      <c r="A3" s="114" t="s">
        <v>116</v>
      </c>
      <c r="H3" s="281" t="s">
        <v>120</v>
      </c>
      <c r="I3" s="281"/>
      <c r="J3" s="281"/>
      <c r="O3" s="118" t="s">
        <v>54</v>
      </c>
      <c r="Q3" s="119" t="s">
        <v>55</v>
      </c>
      <c r="R3" s="120" t="s">
        <v>56</v>
      </c>
    </row>
    <row r="4" spans="1:22" x14ac:dyDescent="0.25">
      <c r="N4" s="117" t="s">
        <v>53</v>
      </c>
      <c r="O4" s="126">
        <v>41912</v>
      </c>
      <c r="Q4" s="127">
        <v>1.6108</v>
      </c>
      <c r="R4" s="128">
        <v>7.6E-3</v>
      </c>
    </row>
    <row r="5" spans="1:22" x14ac:dyDescent="0.25">
      <c r="B5" s="15" t="s">
        <v>44</v>
      </c>
      <c r="C5" s="87" t="s">
        <v>64</v>
      </c>
      <c r="O5" s="126">
        <v>42277</v>
      </c>
      <c r="Q5" s="127">
        <v>1.5037</v>
      </c>
      <c r="R5" s="128">
        <v>5.7999999999999996E-3</v>
      </c>
    </row>
    <row r="6" spans="1:22" x14ac:dyDescent="0.25">
      <c r="B6" s="15" t="s">
        <v>29</v>
      </c>
      <c r="C6" s="12" t="s">
        <v>65</v>
      </c>
      <c r="O6" s="126">
        <v>42643</v>
      </c>
      <c r="Q6" s="127">
        <v>1.5321</v>
      </c>
      <c r="R6" s="128">
        <v>3.2000000000000002E-3</v>
      </c>
    </row>
    <row r="7" spans="1:22" x14ac:dyDescent="0.25">
      <c r="A7" s="15"/>
      <c r="B7" s="15" t="s">
        <v>63</v>
      </c>
      <c r="C7" s="129">
        <v>43087</v>
      </c>
      <c r="O7" s="126">
        <v>43008</v>
      </c>
      <c r="Q7" s="127">
        <v>1.5783</v>
      </c>
      <c r="R7" s="128">
        <v>3.8999999999999998E-3</v>
      </c>
    </row>
    <row r="8" spans="1:22" x14ac:dyDescent="0.25">
      <c r="A8" s="15"/>
      <c r="B8" s="15" t="s">
        <v>66</v>
      </c>
      <c r="C8" s="130" t="s">
        <v>67</v>
      </c>
      <c r="D8" s="131"/>
    </row>
    <row r="9" spans="1:22" ht="15.75" thickBot="1" x14ac:dyDescent="0.3">
      <c r="A9" s="15"/>
      <c r="B9" s="85"/>
      <c r="C9" s="85"/>
    </row>
    <row r="10" spans="1:22" ht="16.5" thickTop="1" thickBot="1" x14ac:dyDescent="0.3">
      <c r="D10" s="70" t="s">
        <v>0</v>
      </c>
      <c r="E10" s="53"/>
      <c r="F10" s="37" t="s">
        <v>1</v>
      </c>
      <c r="G10" s="38" t="s">
        <v>2</v>
      </c>
      <c r="H10" s="39" t="s">
        <v>3</v>
      </c>
      <c r="I10" s="40" t="s">
        <v>4</v>
      </c>
      <c r="J10" s="39" t="s">
        <v>5</v>
      </c>
      <c r="K10" s="38" t="s">
        <v>6</v>
      </c>
      <c r="L10" s="41" t="s">
        <v>7</v>
      </c>
      <c r="M10" s="42"/>
      <c r="N10" s="43" t="s">
        <v>8</v>
      </c>
      <c r="O10" s="40" t="s">
        <v>9</v>
      </c>
      <c r="P10" s="43" t="s">
        <v>10</v>
      </c>
      <c r="Q10" s="40" t="s">
        <v>11</v>
      </c>
      <c r="R10" s="43" t="s">
        <v>12</v>
      </c>
      <c r="S10" s="40" t="s">
        <v>13</v>
      </c>
      <c r="T10" s="44" t="s">
        <v>14</v>
      </c>
      <c r="U10" s="49"/>
      <c r="V10" s="2" t="s">
        <v>15</v>
      </c>
    </row>
    <row r="11" spans="1:22" ht="45.75" thickTop="1" x14ac:dyDescent="0.25">
      <c r="A11" s="25" t="s">
        <v>16</v>
      </c>
      <c r="B11" s="25" t="s">
        <v>17</v>
      </c>
      <c r="C11" s="16" t="s">
        <v>18</v>
      </c>
      <c r="D11" s="17" t="s">
        <v>30</v>
      </c>
      <c r="E11" s="50"/>
      <c r="F11" s="62" t="s">
        <v>32</v>
      </c>
      <c r="G11" s="64" t="s">
        <v>31</v>
      </c>
      <c r="H11" s="64" t="s">
        <v>37</v>
      </c>
      <c r="I11" s="63" t="s">
        <v>36</v>
      </c>
      <c r="J11" s="63" t="s">
        <v>33</v>
      </c>
      <c r="K11" s="63" t="s">
        <v>34</v>
      </c>
      <c r="L11" s="3" t="s">
        <v>35</v>
      </c>
      <c r="M11" s="13"/>
      <c r="N11" s="69" t="s">
        <v>38</v>
      </c>
      <c r="O11" s="69" t="s">
        <v>39</v>
      </c>
      <c r="P11" s="64" t="s">
        <v>37</v>
      </c>
      <c r="Q11" s="63" t="s">
        <v>40</v>
      </c>
      <c r="R11" s="63" t="s">
        <v>41</v>
      </c>
      <c r="S11" s="63" t="s">
        <v>42</v>
      </c>
      <c r="T11" s="3" t="s">
        <v>43</v>
      </c>
      <c r="U11" s="45"/>
      <c r="V11" s="112" t="s">
        <v>52</v>
      </c>
    </row>
    <row r="12" spans="1:22" s="4" customFormat="1" ht="14.1" customHeight="1" x14ac:dyDescent="0.25">
      <c r="A12" s="18"/>
      <c r="B12" s="18"/>
      <c r="C12" s="18"/>
      <c r="D12" s="19"/>
      <c r="E12" s="51"/>
      <c r="F12" s="36"/>
      <c r="G12" s="21" t="s">
        <v>19</v>
      </c>
      <c r="H12" s="20"/>
      <c r="I12" s="21" t="s">
        <v>20</v>
      </c>
      <c r="J12" s="20"/>
      <c r="K12" s="21" t="s">
        <v>21</v>
      </c>
      <c r="L12" s="18" t="s">
        <v>22</v>
      </c>
      <c r="M12" s="22"/>
      <c r="N12" s="23"/>
      <c r="O12" s="24" t="s">
        <v>23</v>
      </c>
      <c r="P12" s="23"/>
      <c r="Q12" s="24" t="s">
        <v>24</v>
      </c>
      <c r="R12" s="23"/>
      <c r="S12" s="24" t="s">
        <v>25</v>
      </c>
      <c r="T12" s="18" t="s">
        <v>26</v>
      </c>
      <c r="U12" s="46"/>
      <c r="V12" s="113" t="s">
        <v>27</v>
      </c>
    </row>
    <row r="13" spans="1:22" x14ac:dyDescent="0.25">
      <c r="A13" s="122">
        <v>1</v>
      </c>
      <c r="B13" s="55">
        <v>42453</v>
      </c>
      <c r="C13" s="55" t="s">
        <v>62</v>
      </c>
      <c r="D13" s="56">
        <v>1157.9000000000001</v>
      </c>
      <c r="E13" s="52"/>
      <c r="F13" s="59">
        <v>1.6108</v>
      </c>
      <c r="G13" s="26">
        <f>D13*F13</f>
        <v>1865.1453200000001</v>
      </c>
      <c r="H13" s="60">
        <v>0.128</v>
      </c>
      <c r="I13" s="27">
        <f t="shared" ref="I13:I26" si="0">(D13+G13)*H13</f>
        <v>386.94980096</v>
      </c>
      <c r="J13" s="60">
        <v>7.6E-3</v>
      </c>
      <c r="K13" s="26">
        <f>D13*J13</f>
        <v>8.800040000000001</v>
      </c>
      <c r="L13" s="28">
        <f t="shared" ref="L13:L26" si="1">+D13+G13+I13+K13</f>
        <v>3418.7951609600004</v>
      </c>
      <c r="M13" s="29"/>
      <c r="N13" s="61">
        <v>1.5321</v>
      </c>
      <c r="O13" s="30">
        <f t="shared" ref="O13:O26" si="2">D13*N13</f>
        <v>1774.0185900000001</v>
      </c>
      <c r="P13" s="31">
        <f>H13</f>
        <v>0.128</v>
      </c>
      <c r="Q13" s="30">
        <f t="shared" ref="Q13:Q26" si="3">(O13+D13)*P13</f>
        <v>375.28557952000006</v>
      </c>
      <c r="R13" s="65">
        <v>3.2000000000000002E-3</v>
      </c>
      <c r="S13" s="30">
        <f t="shared" ref="S13:S26" si="4">R13*D13</f>
        <v>3.7052800000000006</v>
      </c>
      <c r="T13" s="32">
        <f t="shared" ref="T13:T26" si="5">O13+Q13+S13+D13</f>
        <v>3310.9094495200002</v>
      </c>
      <c r="U13" s="47"/>
      <c r="V13" s="32">
        <f>T13-L13</f>
        <v>-107.88571144000025</v>
      </c>
    </row>
    <row r="14" spans="1:22" x14ac:dyDescent="0.25">
      <c r="A14" s="122">
        <v>2</v>
      </c>
      <c r="B14" s="55">
        <v>42522</v>
      </c>
      <c r="C14" s="54" t="s">
        <v>61</v>
      </c>
      <c r="D14" s="57">
        <v>8773.83</v>
      </c>
      <c r="E14" s="52"/>
      <c r="F14" s="59">
        <v>1.5037</v>
      </c>
      <c r="G14" s="26">
        <f t="shared" ref="G14:G26" si="6">D14*F14</f>
        <v>13193.208171</v>
      </c>
      <c r="H14" s="60">
        <v>0.128</v>
      </c>
      <c r="I14" s="27">
        <f>(D14+G14)*H14</f>
        <v>2811.7808858880003</v>
      </c>
      <c r="J14" s="60">
        <v>5.7999999999999996E-3</v>
      </c>
      <c r="K14" s="26">
        <f t="shared" ref="K14:K26" si="7">D14*J14</f>
        <v>50.888213999999998</v>
      </c>
      <c r="L14" s="28">
        <f t="shared" si="1"/>
        <v>24829.707270888</v>
      </c>
      <c r="M14" s="29"/>
      <c r="N14" s="61">
        <v>1.5321</v>
      </c>
      <c r="O14" s="27">
        <f t="shared" si="2"/>
        <v>13442.384943000001</v>
      </c>
      <c r="P14" s="33">
        <f>H14</f>
        <v>0.128</v>
      </c>
      <c r="Q14" s="27">
        <f t="shared" si="3"/>
        <v>2843.6755127040001</v>
      </c>
      <c r="R14" s="60">
        <v>3.2000000000000002E-3</v>
      </c>
      <c r="S14" s="27">
        <f t="shared" si="4"/>
        <v>28.076256000000001</v>
      </c>
      <c r="T14" s="34">
        <f t="shared" si="5"/>
        <v>25087.966711704001</v>
      </c>
      <c r="U14" s="48"/>
      <c r="V14" s="34">
        <f t="shared" ref="V14:V26" si="8">T14-L14</f>
        <v>258.25944081600028</v>
      </c>
    </row>
    <row r="15" spans="1:22" x14ac:dyDescent="0.25">
      <c r="A15" s="121">
        <v>3</v>
      </c>
      <c r="B15" s="55">
        <v>42585</v>
      </c>
      <c r="C15" s="54" t="s">
        <v>60</v>
      </c>
      <c r="D15" s="57">
        <v>8413.2099999999991</v>
      </c>
      <c r="E15" s="52"/>
      <c r="F15" s="59">
        <v>1.5037</v>
      </c>
      <c r="G15" s="26">
        <f t="shared" si="6"/>
        <v>12650.943877</v>
      </c>
      <c r="H15" s="60">
        <v>0.128</v>
      </c>
      <c r="I15" s="27">
        <f t="shared" si="0"/>
        <v>2696.2116962559999</v>
      </c>
      <c r="J15" s="60">
        <v>5.7999999999999996E-3</v>
      </c>
      <c r="K15" s="26">
        <f t="shared" si="7"/>
        <v>48.796617999999988</v>
      </c>
      <c r="L15" s="28">
        <f t="shared" si="1"/>
        <v>23809.162191255997</v>
      </c>
      <c r="M15" s="29"/>
      <c r="N15" s="61">
        <v>1.5321</v>
      </c>
      <c r="O15" s="27">
        <f t="shared" si="2"/>
        <v>12889.879040999998</v>
      </c>
      <c r="P15" s="33">
        <f t="shared" ref="P15:P26" si="9">H15</f>
        <v>0.128</v>
      </c>
      <c r="Q15" s="27">
        <f t="shared" si="3"/>
        <v>2726.795397248</v>
      </c>
      <c r="R15" s="60">
        <v>3.2000000000000002E-3</v>
      </c>
      <c r="S15" s="27">
        <f t="shared" si="4"/>
        <v>26.922272</v>
      </c>
      <c r="T15" s="34">
        <f t="shared" si="5"/>
        <v>24056.806710247998</v>
      </c>
      <c r="U15" s="48"/>
      <c r="V15" s="34">
        <f t="shared" si="8"/>
        <v>247.64451899200139</v>
      </c>
    </row>
    <row r="16" spans="1:22" x14ac:dyDescent="0.25">
      <c r="A16" s="123">
        <v>4</v>
      </c>
      <c r="B16" s="72">
        <v>42647</v>
      </c>
      <c r="C16" s="71" t="s">
        <v>59</v>
      </c>
      <c r="D16" s="73">
        <v>14011.71</v>
      </c>
      <c r="E16" s="52"/>
      <c r="F16" s="75">
        <v>1.5037</v>
      </c>
      <c r="G16" s="76">
        <f t="shared" si="6"/>
        <v>21069.408327000001</v>
      </c>
      <c r="H16" s="77">
        <v>0.128</v>
      </c>
      <c r="I16" s="78">
        <f t="shared" si="0"/>
        <v>4490.3831458560007</v>
      </c>
      <c r="J16" s="77">
        <v>5.7999999999999996E-3</v>
      </c>
      <c r="K16" s="76">
        <f t="shared" si="7"/>
        <v>81.267917999999995</v>
      </c>
      <c r="L16" s="79">
        <f t="shared" si="1"/>
        <v>39652.769390856003</v>
      </c>
      <c r="M16" s="124"/>
      <c r="N16" s="81">
        <v>1.5321</v>
      </c>
      <c r="O16" s="78">
        <f t="shared" si="2"/>
        <v>21467.340891</v>
      </c>
      <c r="P16" s="82">
        <f t="shared" si="9"/>
        <v>0.128</v>
      </c>
      <c r="Q16" s="78">
        <f t="shared" si="3"/>
        <v>4541.318514048</v>
      </c>
      <c r="R16" s="77">
        <v>3.2000000000000002E-3</v>
      </c>
      <c r="S16" s="78">
        <f t="shared" si="4"/>
        <v>44.837471999999998</v>
      </c>
      <c r="T16" s="83">
        <f t="shared" si="5"/>
        <v>40065.206877047996</v>
      </c>
      <c r="U16" s="125"/>
      <c r="V16" s="83">
        <f t="shared" si="8"/>
        <v>412.43748619199323</v>
      </c>
    </row>
    <row r="17" spans="1:22" x14ac:dyDescent="0.25">
      <c r="A17" s="121">
        <v>5</v>
      </c>
      <c r="B17" s="55">
        <v>42579</v>
      </c>
      <c r="C17" s="54" t="s">
        <v>57</v>
      </c>
      <c r="D17" s="57">
        <v>2246.17</v>
      </c>
      <c r="E17" s="52"/>
      <c r="F17" s="59">
        <v>1.5037</v>
      </c>
      <c r="G17" s="26">
        <f t="shared" si="6"/>
        <v>3377.5658290000001</v>
      </c>
      <c r="H17" s="60">
        <v>0.128</v>
      </c>
      <c r="I17" s="27">
        <f t="shared" si="0"/>
        <v>719.83818611200002</v>
      </c>
      <c r="J17" s="60">
        <v>5.7999999999999996E-3</v>
      </c>
      <c r="K17" s="26">
        <f t="shared" si="7"/>
        <v>13.027785999999999</v>
      </c>
      <c r="L17" s="28">
        <f t="shared" si="1"/>
        <v>6356.6018011119995</v>
      </c>
      <c r="M17" s="29"/>
      <c r="N17" s="61">
        <v>1.5783</v>
      </c>
      <c r="O17" s="27">
        <f t="shared" si="2"/>
        <v>3545.1301110000004</v>
      </c>
      <c r="P17" s="33">
        <f t="shared" si="9"/>
        <v>0.128</v>
      </c>
      <c r="Q17" s="27">
        <f t="shared" si="3"/>
        <v>741.28641420800011</v>
      </c>
      <c r="R17" s="60">
        <v>3.8999999999999998E-3</v>
      </c>
      <c r="S17" s="27">
        <f t="shared" si="4"/>
        <v>8.7600630000000006</v>
      </c>
      <c r="T17" s="34">
        <f t="shared" si="5"/>
        <v>6541.346588208</v>
      </c>
      <c r="U17" s="48"/>
      <c r="V17" s="34">
        <f t="shared" si="8"/>
        <v>184.74478709600044</v>
      </c>
    </row>
    <row r="18" spans="1:22" x14ac:dyDescent="0.25">
      <c r="A18" s="121">
        <v>6</v>
      </c>
      <c r="B18" s="55">
        <v>42606</v>
      </c>
      <c r="C18" s="58" t="s">
        <v>58</v>
      </c>
      <c r="D18" s="57">
        <v>1477.51</v>
      </c>
      <c r="E18" s="52"/>
      <c r="F18" s="59">
        <v>1.5037</v>
      </c>
      <c r="G18" s="26">
        <f t="shared" si="6"/>
        <v>2221.7317870000002</v>
      </c>
      <c r="H18" s="60">
        <v>0.128</v>
      </c>
      <c r="I18" s="27">
        <f t="shared" si="0"/>
        <v>473.50294873600001</v>
      </c>
      <c r="J18" s="60">
        <v>5.7999999999999996E-3</v>
      </c>
      <c r="K18" s="26">
        <f t="shared" si="7"/>
        <v>8.5695579999999989</v>
      </c>
      <c r="L18" s="28">
        <f t="shared" si="1"/>
        <v>4181.3142937359999</v>
      </c>
      <c r="M18" s="29"/>
      <c r="N18" s="61">
        <v>1.5783</v>
      </c>
      <c r="O18" s="27">
        <f t="shared" si="2"/>
        <v>2331.954033</v>
      </c>
      <c r="P18" s="33">
        <f t="shared" si="9"/>
        <v>0.128</v>
      </c>
      <c r="Q18" s="27">
        <f t="shared" si="3"/>
        <v>487.61139622400003</v>
      </c>
      <c r="R18" s="60">
        <v>3.8999999999999998E-3</v>
      </c>
      <c r="S18" s="27">
        <f t="shared" si="4"/>
        <v>5.762289</v>
      </c>
      <c r="T18" s="34">
        <f t="shared" si="5"/>
        <v>4302.8377182240001</v>
      </c>
      <c r="U18" s="48"/>
      <c r="V18" s="34">
        <f t="shared" si="8"/>
        <v>121.52342448800027</v>
      </c>
    </row>
    <row r="19" spans="1:22" x14ac:dyDescent="0.25">
      <c r="A19" s="121">
        <v>7</v>
      </c>
      <c r="B19" s="55">
        <v>42826</v>
      </c>
      <c r="C19" s="54" t="s">
        <v>69</v>
      </c>
      <c r="D19" s="57">
        <v>232.66</v>
      </c>
      <c r="E19" s="52"/>
      <c r="F19" s="59">
        <v>1.5037</v>
      </c>
      <c r="G19" s="26">
        <f t="shared" si="6"/>
        <v>349.850842</v>
      </c>
      <c r="H19" s="60">
        <v>0.128</v>
      </c>
      <c r="I19" s="27">
        <f t="shared" si="0"/>
        <v>74.561387776000004</v>
      </c>
      <c r="J19" s="60">
        <v>5.7999999999999996E-3</v>
      </c>
      <c r="K19" s="26">
        <f t="shared" si="7"/>
        <v>1.3494279999999998</v>
      </c>
      <c r="L19" s="28">
        <f t="shared" si="1"/>
        <v>658.42165777600007</v>
      </c>
      <c r="M19" s="29"/>
      <c r="N19" s="61">
        <v>1.5783</v>
      </c>
      <c r="O19" s="27">
        <f t="shared" si="2"/>
        <v>367.20727800000003</v>
      </c>
      <c r="P19" s="33">
        <f t="shared" si="9"/>
        <v>0.128</v>
      </c>
      <c r="Q19" s="27">
        <f t="shared" si="3"/>
        <v>76.783011584000008</v>
      </c>
      <c r="R19" s="60">
        <v>3.8999999999999998E-3</v>
      </c>
      <c r="S19" s="27">
        <f t="shared" si="4"/>
        <v>0.9073739999999999</v>
      </c>
      <c r="T19" s="34">
        <f t="shared" si="5"/>
        <v>677.55766358400001</v>
      </c>
      <c r="U19" s="48"/>
      <c r="V19" s="34">
        <f t="shared" si="8"/>
        <v>19.136005807999936</v>
      </c>
    </row>
    <row r="20" spans="1:22" x14ac:dyDescent="0.25">
      <c r="A20" s="121">
        <v>8</v>
      </c>
      <c r="B20" s="55">
        <v>42919</v>
      </c>
      <c r="C20" s="54" t="s">
        <v>68</v>
      </c>
      <c r="D20" s="57">
        <v>3233.56</v>
      </c>
      <c r="E20" s="52"/>
      <c r="F20" s="59">
        <v>1.5321</v>
      </c>
      <c r="G20" s="26">
        <f t="shared" si="6"/>
        <v>4954.1372760000004</v>
      </c>
      <c r="H20" s="60">
        <v>0.128</v>
      </c>
      <c r="I20" s="27">
        <f t="shared" si="0"/>
        <v>1048.0252513280002</v>
      </c>
      <c r="J20" s="60">
        <v>3.2000000000000002E-3</v>
      </c>
      <c r="K20" s="26">
        <f t="shared" si="7"/>
        <v>10.347392000000001</v>
      </c>
      <c r="L20" s="28">
        <f t="shared" si="1"/>
        <v>9246.0699193280016</v>
      </c>
      <c r="M20" s="29"/>
      <c r="N20" s="61">
        <v>1.5783</v>
      </c>
      <c r="O20" s="27">
        <f t="shared" si="2"/>
        <v>5103.5277480000004</v>
      </c>
      <c r="P20" s="33">
        <f t="shared" si="9"/>
        <v>0.128</v>
      </c>
      <c r="Q20" s="27">
        <f t="shared" si="3"/>
        <v>1067.147231744</v>
      </c>
      <c r="R20" s="60">
        <v>3.8999999999999998E-3</v>
      </c>
      <c r="S20" s="27">
        <f t="shared" si="4"/>
        <v>12.610883999999999</v>
      </c>
      <c r="T20" s="34">
        <f t="shared" si="5"/>
        <v>9416.8458637439999</v>
      </c>
      <c r="U20" s="48"/>
      <c r="V20" s="34">
        <f t="shared" si="8"/>
        <v>170.77594441599831</v>
      </c>
    </row>
    <row r="21" spans="1:22" x14ac:dyDescent="0.25">
      <c r="A21" s="123">
        <v>9</v>
      </c>
      <c r="B21" s="72">
        <v>43020</v>
      </c>
      <c r="C21" s="71" t="s">
        <v>70</v>
      </c>
      <c r="D21" s="73">
        <v>865.13</v>
      </c>
      <c r="E21" s="74"/>
      <c r="F21" s="75">
        <v>1.5321</v>
      </c>
      <c r="G21" s="76">
        <f t="shared" si="6"/>
        <v>1325.4656729999999</v>
      </c>
      <c r="H21" s="77">
        <v>0.128</v>
      </c>
      <c r="I21" s="78">
        <f t="shared" si="0"/>
        <v>280.39624614399997</v>
      </c>
      <c r="J21" s="77">
        <v>3.2000000000000002E-3</v>
      </c>
      <c r="K21" s="76">
        <f t="shared" si="7"/>
        <v>2.7684160000000002</v>
      </c>
      <c r="L21" s="79">
        <f t="shared" si="1"/>
        <v>2473.7603351439998</v>
      </c>
      <c r="M21" s="124"/>
      <c r="N21" s="81">
        <v>1.5783</v>
      </c>
      <c r="O21" s="76">
        <f t="shared" si="2"/>
        <v>1365.434679</v>
      </c>
      <c r="P21" s="82">
        <f t="shared" si="9"/>
        <v>0.128</v>
      </c>
      <c r="Q21" s="76">
        <f t="shared" si="3"/>
        <v>285.512278912</v>
      </c>
      <c r="R21" s="77">
        <v>3.8999999999999998E-3</v>
      </c>
      <c r="S21" s="78">
        <f t="shared" si="4"/>
        <v>3.3740069999999998</v>
      </c>
      <c r="T21" s="83">
        <f t="shared" si="5"/>
        <v>2519.450964912</v>
      </c>
      <c r="U21" s="48"/>
      <c r="V21" s="34">
        <f t="shared" si="8"/>
        <v>45.690629768000235</v>
      </c>
    </row>
    <row r="22" spans="1:22" x14ac:dyDescent="0.25">
      <c r="A22" s="121">
        <v>10</v>
      </c>
      <c r="B22" s="55">
        <v>43070</v>
      </c>
      <c r="C22" s="54" t="s">
        <v>71</v>
      </c>
      <c r="D22" s="57">
        <v>321.87</v>
      </c>
      <c r="E22" s="52"/>
      <c r="F22" s="59">
        <v>1.5321</v>
      </c>
      <c r="G22" s="26">
        <f t="shared" si="6"/>
        <v>493.13702699999999</v>
      </c>
      <c r="H22" s="60">
        <v>0.128</v>
      </c>
      <c r="I22" s="27">
        <f t="shared" si="0"/>
        <v>104.32089945600001</v>
      </c>
      <c r="J22" s="60">
        <v>3.2000000000000002E-3</v>
      </c>
      <c r="K22" s="26">
        <f t="shared" si="7"/>
        <v>1.029984</v>
      </c>
      <c r="L22" s="28">
        <f t="shared" si="1"/>
        <v>920.35791045600001</v>
      </c>
      <c r="M22" s="29"/>
      <c r="N22" s="61">
        <v>1.5783</v>
      </c>
      <c r="O22" s="26">
        <f t="shared" si="2"/>
        <v>508.00742100000002</v>
      </c>
      <c r="P22" s="33">
        <f t="shared" si="9"/>
        <v>0.128</v>
      </c>
      <c r="Q22" s="26">
        <f t="shared" si="3"/>
        <v>106.22430988800001</v>
      </c>
      <c r="R22" s="60">
        <v>3.8999999999999998E-3</v>
      </c>
      <c r="S22" s="27">
        <f t="shared" si="4"/>
        <v>1.255293</v>
      </c>
      <c r="T22" s="34">
        <f t="shared" si="5"/>
        <v>937.35702388800007</v>
      </c>
      <c r="U22" s="48"/>
      <c r="V22" s="34">
        <f t="shared" si="8"/>
        <v>16.999113432000058</v>
      </c>
    </row>
    <row r="23" spans="1:22" x14ac:dyDescent="0.25">
      <c r="A23" s="54"/>
      <c r="B23" s="55"/>
      <c r="C23" s="54"/>
      <c r="D23" s="57"/>
      <c r="E23" s="52"/>
      <c r="F23" s="59"/>
      <c r="G23" s="26">
        <f t="shared" si="6"/>
        <v>0</v>
      </c>
      <c r="H23" s="60"/>
      <c r="I23" s="27">
        <f t="shared" si="0"/>
        <v>0</v>
      </c>
      <c r="J23" s="60"/>
      <c r="K23" s="26">
        <f t="shared" si="7"/>
        <v>0</v>
      </c>
      <c r="L23" s="28">
        <f t="shared" si="1"/>
        <v>0</v>
      </c>
      <c r="M23" s="29"/>
      <c r="N23" s="61"/>
      <c r="O23" s="26">
        <f t="shared" si="2"/>
        <v>0</v>
      </c>
      <c r="P23" s="33">
        <f t="shared" si="9"/>
        <v>0</v>
      </c>
      <c r="Q23" s="26">
        <f t="shared" si="3"/>
        <v>0</v>
      </c>
      <c r="R23" s="60"/>
      <c r="S23" s="27">
        <f t="shared" si="4"/>
        <v>0</v>
      </c>
      <c r="T23" s="34">
        <f t="shared" si="5"/>
        <v>0</v>
      </c>
      <c r="U23" s="48"/>
      <c r="V23" s="34">
        <f t="shared" si="8"/>
        <v>0</v>
      </c>
    </row>
    <row r="24" spans="1:22" x14ac:dyDescent="0.25">
      <c r="A24" s="54"/>
      <c r="B24" s="55"/>
      <c r="C24" s="54"/>
      <c r="D24" s="57"/>
      <c r="E24" s="52"/>
      <c r="F24" s="59"/>
      <c r="G24" s="26">
        <f t="shared" si="6"/>
        <v>0</v>
      </c>
      <c r="H24" s="60"/>
      <c r="I24" s="27">
        <f t="shared" si="0"/>
        <v>0</v>
      </c>
      <c r="J24" s="60"/>
      <c r="K24" s="26">
        <f t="shared" si="7"/>
        <v>0</v>
      </c>
      <c r="L24" s="28">
        <f t="shared" si="1"/>
        <v>0</v>
      </c>
      <c r="M24" s="29"/>
      <c r="N24" s="61"/>
      <c r="O24" s="26">
        <f t="shared" si="2"/>
        <v>0</v>
      </c>
      <c r="P24" s="33">
        <f t="shared" si="9"/>
        <v>0</v>
      </c>
      <c r="Q24" s="26">
        <f t="shared" si="3"/>
        <v>0</v>
      </c>
      <c r="R24" s="60"/>
      <c r="S24" s="27">
        <f t="shared" si="4"/>
        <v>0</v>
      </c>
      <c r="T24" s="34">
        <f t="shared" si="5"/>
        <v>0</v>
      </c>
      <c r="U24" s="48"/>
      <c r="V24" s="34">
        <f t="shared" si="8"/>
        <v>0</v>
      </c>
    </row>
    <row r="25" spans="1:22" x14ac:dyDescent="0.25">
      <c r="A25" s="54"/>
      <c r="B25" s="55"/>
      <c r="C25" s="54"/>
      <c r="D25" s="57"/>
      <c r="E25" s="52"/>
      <c r="F25" s="59"/>
      <c r="G25" s="26">
        <f t="shared" si="6"/>
        <v>0</v>
      </c>
      <c r="H25" s="60"/>
      <c r="I25" s="27">
        <f t="shared" si="0"/>
        <v>0</v>
      </c>
      <c r="J25" s="60"/>
      <c r="K25" s="26">
        <f t="shared" si="7"/>
        <v>0</v>
      </c>
      <c r="L25" s="28">
        <f t="shared" si="1"/>
        <v>0</v>
      </c>
      <c r="M25" s="14"/>
      <c r="N25" s="61"/>
      <c r="O25" s="26">
        <f t="shared" si="2"/>
        <v>0</v>
      </c>
      <c r="P25" s="33">
        <f t="shared" si="9"/>
        <v>0</v>
      </c>
      <c r="Q25" s="26">
        <f t="shared" si="3"/>
        <v>0</v>
      </c>
      <c r="R25" s="60"/>
      <c r="S25" s="27">
        <f t="shared" si="4"/>
        <v>0</v>
      </c>
      <c r="T25" s="34">
        <f t="shared" si="5"/>
        <v>0</v>
      </c>
      <c r="U25" s="14"/>
      <c r="V25" s="34">
        <f t="shared" si="8"/>
        <v>0</v>
      </c>
    </row>
    <row r="26" spans="1:22" x14ac:dyDescent="0.25">
      <c r="A26" s="71"/>
      <c r="B26" s="72"/>
      <c r="C26" s="71"/>
      <c r="D26" s="73"/>
      <c r="E26" s="74"/>
      <c r="F26" s="75"/>
      <c r="G26" s="76">
        <f t="shared" si="6"/>
        <v>0</v>
      </c>
      <c r="H26" s="77"/>
      <c r="I26" s="78">
        <f t="shared" si="0"/>
        <v>0</v>
      </c>
      <c r="J26" s="77"/>
      <c r="K26" s="76">
        <f t="shared" si="7"/>
        <v>0</v>
      </c>
      <c r="L26" s="79">
        <f t="shared" si="1"/>
        <v>0</v>
      </c>
      <c r="M26" s="80"/>
      <c r="N26" s="81"/>
      <c r="O26" s="76">
        <f t="shared" si="2"/>
        <v>0</v>
      </c>
      <c r="P26" s="82">
        <f t="shared" si="9"/>
        <v>0</v>
      </c>
      <c r="Q26" s="76">
        <f t="shared" si="3"/>
        <v>0</v>
      </c>
      <c r="R26" s="77"/>
      <c r="S26" s="78">
        <f t="shared" si="4"/>
        <v>0</v>
      </c>
      <c r="T26" s="83">
        <f t="shared" si="5"/>
        <v>0</v>
      </c>
      <c r="U26" s="80"/>
      <c r="V26" s="83">
        <f t="shared" si="8"/>
        <v>0</v>
      </c>
    </row>
    <row r="27" spans="1:22" x14ac:dyDescent="0.25">
      <c r="A27" s="115" t="s">
        <v>28</v>
      </c>
      <c r="B27" s="115"/>
      <c r="C27" s="115"/>
      <c r="D27" s="111">
        <f>SUM(D13:D26)</f>
        <v>40733.550000000003</v>
      </c>
      <c r="E27" s="66"/>
      <c r="F27" s="68"/>
      <c r="G27" s="108">
        <f>SUM(G13:G26)</f>
        <v>61500.59412899999</v>
      </c>
      <c r="H27" s="35"/>
      <c r="I27" s="109">
        <f>SUM(I13:I26)</f>
        <v>13085.970448512002</v>
      </c>
      <c r="J27" s="35"/>
      <c r="K27" s="108">
        <f>SUM(K13:K26)</f>
        <v>226.84535400000001</v>
      </c>
      <c r="L27" s="108">
        <f>SUM(L13:L26)</f>
        <v>115546.959931512</v>
      </c>
      <c r="M27" s="14"/>
      <c r="N27" s="35"/>
      <c r="O27" s="108">
        <f>SUM(O13:O26)</f>
        <v>62794.884735</v>
      </c>
      <c r="P27" s="35"/>
      <c r="Q27" s="108">
        <f>SUM(Q13:Q26)</f>
        <v>13251.639646080001</v>
      </c>
      <c r="R27" s="35"/>
      <c r="S27" s="109">
        <f>SUM(S13:S26)</f>
        <v>136.21118999999999</v>
      </c>
      <c r="T27" s="110">
        <f>SUM(T13:T26)</f>
        <v>116916.28557108002</v>
      </c>
      <c r="U27" s="67"/>
      <c r="V27" s="110">
        <f>SUM(V13:V26)</f>
        <v>1369.3256395679939</v>
      </c>
    </row>
    <row r="28" spans="1:22" x14ac:dyDescent="0.25">
      <c r="M28" s="10"/>
      <c r="N28" s="5"/>
      <c r="O28" s="6"/>
      <c r="P28" s="5"/>
      <c r="Q28" s="6"/>
      <c r="R28" s="5"/>
    </row>
    <row r="29" spans="1:22" x14ac:dyDescent="0.25">
      <c r="M29" s="10"/>
      <c r="N29" s="5"/>
      <c r="O29" s="6"/>
      <c r="P29" s="5"/>
      <c r="Q29" s="6"/>
      <c r="R29" s="5"/>
    </row>
    <row r="30" spans="1:22" x14ac:dyDescent="0.25">
      <c r="M30" s="10"/>
      <c r="N30" s="5"/>
      <c r="O30" s="6"/>
      <c r="P30" s="5"/>
      <c r="Q30" s="6"/>
      <c r="R30" s="5"/>
    </row>
    <row r="31" spans="1:22" ht="30.75" customHeight="1" x14ac:dyDescent="0.25">
      <c r="B31" s="96"/>
      <c r="C31" s="96"/>
      <c r="D31" s="104" t="s">
        <v>49</v>
      </c>
      <c r="E31" s="90"/>
      <c r="F31" s="91"/>
      <c r="S31" s="105"/>
    </row>
    <row r="32" spans="1:22" ht="15" customHeight="1" x14ac:dyDescent="0.35">
      <c r="A32" s="84"/>
      <c r="B32" s="89"/>
      <c r="C32" s="93" t="s">
        <v>46</v>
      </c>
      <c r="D32" s="101">
        <f>O27-G27</f>
        <v>1294.2906060000096</v>
      </c>
      <c r="E32" s="88" t="str">
        <f>IF(D32&lt;0,"Overbilled", "Underbilled")</f>
        <v>Underbilled</v>
      </c>
      <c r="F32" s="102"/>
      <c r="H32" s="106" t="s">
        <v>50</v>
      </c>
      <c r="I32" s="116" t="s">
        <v>51</v>
      </c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ht="18.75" x14ac:dyDescent="0.35">
      <c r="A33" s="84"/>
      <c r="B33" s="89"/>
      <c r="C33" s="93" t="s">
        <v>47</v>
      </c>
      <c r="D33" s="101">
        <f>Q27-I27</f>
        <v>165.66919756799871</v>
      </c>
      <c r="E33" s="88" t="str">
        <f>IF(D33&lt;0,"Overbilled", "Underbilled")</f>
        <v>Underbilled</v>
      </c>
      <c r="F33" s="102"/>
      <c r="H33" s="94"/>
      <c r="I33" s="116"/>
      <c r="J33" s="116"/>
      <c r="K33" s="116"/>
      <c r="L33" s="116"/>
      <c r="M33" s="116"/>
      <c r="N33" s="116"/>
      <c r="O33" s="116"/>
      <c r="P33" s="116"/>
      <c r="Q33" s="116"/>
      <c r="R33" s="116"/>
    </row>
    <row r="34" spans="1:18" ht="18.75" x14ac:dyDescent="0.35">
      <c r="A34" s="84"/>
      <c r="B34" s="96"/>
      <c r="C34" s="97" t="s">
        <v>48</v>
      </c>
      <c r="D34" s="103">
        <f>S27-K27</f>
        <v>-90.634164000000027</v>
      </c>
      <c r="E34" s="88" t="str">
        <f>IF(D34&lt;0,"Overbilled", "Underbilled")</f>
        <v>Overbilled</v>
      </c>
      <c r="F34" s="102"/>
      <c r="H34" s="107"/>
      <c r="I34" s="98"/>
      <c r="J34" s="95"/>
      <c r="K34" s="92"/>
    </row>
    <row r="35" spans="1:18" ht="15.75" x14ac:dyDescent="0.25">
      <c r="B35" s="89"/>
      <c r="C35" s="99" t="s">
        <v>45</v>
      </c>
      <c r="D35" s="94">
        <f>SUM(D32:D34)</f>
        <v>1369.3256395680082</v>
      </c>
      <c r="E35" s="88" t="str">
        <f>IF(D35&lt;0,"Overbilled", "Underbilled")</f>
        <v>Underbilled</v>
      </c>
      <c r="F35" s="91"/>
      <c r="H35" s="100"/>
      <c r="I35" s="98"/>
      <c r="J35" s="11"/>
      <c r="K35" s="92"/>
    </row>
  </sheetData>
  <mergeCells count="3">
    <mergeCell ref="A27:C27"/>
    <mergeCell ref="I32:R33"/>
    <mergeCell ref="H3:J3"/>
  </mergeCells>
  <conditionalFormatting sqref="E32:E34">
    <cfRule type="containsText" dxfId="24" priority="2" operator="containsText" text="Overbilled">
      <formula>NOT(ISERROR(SEARCH("Overbilled",E32)))</formula>
    </cfRule>
  </conditionalFormatting>
  <conditionalFormatting sqref="E35">
    <cfRule type="containsText" dxfId="23" priority="1" operator="containsText" text="Overbilled">
      <formula>NOT(ISERROR(SEARCH("Overbilled",E35)))</formula>
    </cfRule>
  </conditionalFormatting>
  <dataValidations count="3">
    <dataValidation type="decimal" operator="lessThan" allowBlank="1" showInputMessage="1" showErrorMessage="1" sqref="J13:J26 R13:R26">
      <formula1>0.02</formula1>
    </dataValidation>
    <dataValidation type="decimal" operator="lessThanOrEqual" allowBlank="1" showInputMessage="1" showErrorMessage="1" sqref="H13:H26">
      <formula1>15</formula1>
    </dataValidation>
    <dataValidation type="decimal" operator="lessThanOrEqual" allowBlank="1" showInputMessage="1" showErrorMessage="1" sqref="F13:F26">
      <formula1>4</formula1>
    </dataValidation>
  </dataValidations>
  <hyperlinks>
    <hyperlink ref="H3:J3" location="'Example Cost Breakdown Form'!A1" display="EXAMPLE Cost Breakdown Form"/>
  </hyperlinks>
  <pageMargins left="0.7" right="0.7" top="0.75" bottom="0.75" header="0.3" footer="0.3"/>
  <pageSetup paperSize="3" scale="49" orientation="landscape" r:id="rId1"/>
  <headerFooter>
    <oddHeader xml:space="preserve">&amp;R
</oddHeader>
    <oddFooter>&amp;LICR True-Up Supporting Calculations&amp;R&amp;P of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39"/>
  <sheetViews>
    <sheetView zoomScale="120" zoomScaleNormal="120" workbookViewId="0">
      <selection sqref="A1:I1"/>
    </sheetView>
  </sheetViews>
  <sheetFormatPr defaultColWidth="7.5703125" defaultRowHeight="12.75" x14ac:dyDescent="0.25"/>
  <cols>
    <col min="1" max="1" width="3.140625" style="133" customWidth="1"/>
    <col min="2" max="3" width="5.7109375" style="133" customWidth="1"/>
    <col min="4" max="4" width="9.7109375" style="133" customWidth="1"/>
    <col min="5" max="5" width="12.42578125" style="133" customWidth="1"/>
    <col min="6" max="6" width="6" style="133" customWidth="1"/>
    <col min="7" max="7" width="15.7109375" style="133" customWidth="1"/>
    <col min="8" max="8" width="17.42578125" style="133" customWidth="1"/>
    <col min="9" max="9" width="17.28515625" style="133" customWidth="1"/>
    <col min="10" max="16384" width="7.5703125" style="133"/>
  </cols>
  <sheetData>
    <row r="1" spans="1:9" ht="26.25" x14ac:dyDescent="0.25">
      <c r="A1" s="132" t="s">
        <v>72</v>
      </c>
      <c r="B1" s="132"/>
      <c r="C1" s="132"/>
      <c r="D1" s="132"/>
      <c r="E1" s="132"/>
      <c r="F1" s="132"/>
      <c r="G1" s="132"/>
      <c r="H1" s="132"/>
      <c r="I1" s="132"/>
    </row>
    <row r="2" spans="1:9" ht="18.75" customHeight="1" thickBot="1" x14ac:dyDescent="0.3">
      <c r="A2" s="134"/>
      <c r="B2" s="134"/>
      <c r="C2" s="135" t="s">
        <v>73</v>
      </c>
      <c r="D2" s="135"/>
      <c r="E2" s="135"/>
      <c r="F2" s="135"/>
      <c r="G2" s="135"/>
      <c r="H2" s="135"/>
      <c r="I2" s="135"/>
    </row>
    <row r="3" spans="1:9" ht="17.45" customHeight="1" thickTop="1" x14ac:dyDescent="0.25">
      <c r="A3" s="136" t="s">
        <v>74</v>
      </c>
      <c r="B3" s="137"/>
      <c r="C3" s="137"/>
      <c r="D3" s="137"/>
      <c r="E3" s="138" t="s">
        <v>64</v>
      </c>
      <c r="F3" s="138"/>
      <c r="G3" s="138"/>
      <c r="H3" s="138"/>
      <c r="I3" s="139"/>
    </row>
    <row r="4" spans="1:9" ht="17.45" customHeight="1" x14ac:dyDescent="0.25">
      <c r="A4" s="140" t="s">
        <v>75</v>
      </c>
      <c r="B4" s="141"/>
      <c r="C4" s="141"/>
      <c r="D4" s="141"/>
      <c r="E4" s="142"/>
      <c r="F4" s="142"/>
      <c r="G4" s="143" t="s">
        <v>76</v>
      </c>
      <c r="H4" s="142"/>
      <c r="I4" s="144"/>
    </row>
    <row r="5" spans="1:9" ht="17.45" hidden="1" customHeight="1" x14ac:dyDescent="0.25">
      <c r="A5" s="140" t="s">
        <v>77</v>
      </c>
      <c r="B5" s="141"/>
      <c r="C5" s="141"/>
      <c r="D5" s="141"/>
      <c r="E5" s="145"/>
      <c r="F5" s="146"/>
      <c r="G5" s="146"/>
      <c r="H5" s="146"/>
      <c r="I5" s="147"/>
    </row>
    <row r="6" spans="1:9" ht="17.45" hidden="1" customHeight="1" x14ac:dyDescent="0.25">
      <c r="A6" s="140" t="s">
        <v>78</v>
      </c>
      <c r="B6" s="141"/>
      <c r="C6" s="141"/>
      <c r="D6" s="141"/>
      <c r="E6" s="148" t="s">
        <v>79</v>
      </c>
      <c r="F6" s="149"/>
      <c r="G6" s="149"/>
      <c r="H6" s="149"/>
      <c r="I6" s="149"/>
    </row>
    <row r="7" spans="1:9" ht="17.45" customHeight="1" x14ac:dyDescent="0.25">
      <c r="A7" s="140" t="s">
        <v>80</v>
      </c>
      <c r="B7" s="141"/>
      <c r="C7" s="141"/>
      <c r="D7" s="141"/>
      <c r="E7" s="142" t="s">
        <v>65</v>
      </c>
      <c r="F7" s="142"/>
      <c r="G7" s="150" t="s">
        <v>81</v>
      </c>
      <c r="H7" s="151">
        <v>43811</v>
      </c>
      <c r="I7" s="152"/>
    </row>
    <row r="8" spans="1:9" ht="17.45" customHeight="1" x14ac:dyDescent="0.25">
      <c r="A8" s="140" t="s">
        <v>82</v>
      </c>
      <c r="B8" s="141"/>
      <c r="C8" s="141"/>
      <c r="D8" s="141"/>
      <c r="E8" s="153" t="s">
        <v>118</v>
      </c>
      <c r="F8" s="142"/>
      <c r="G8" s="143" t="s">
        <v>83</v>
      </c>
      <c r="H8" s="151">
        <v>43087</v>
      </c>
      <c r="I8" s="152"/>
    </row>
    <row r="9" spans="1:9" ht="17.45" customHeight="1" x14ac:dyDescent="0.25">
      <c r="A9" s="140" t="s">
        <v>84</v>
      </c>
      <c r="B9" s="141"/>
      <c r="C9" s="141"/>
      <c r="D9" s="141"/>
      <c r="E9" s="154">
        <v>1</v>
      </c>
      <c r="F9" s="155"/>
      <c r="G9" s="155"/>
      <c r="H9" s="155"/>
      <c r="I9" s="156"/>
    </row>
    <row r="10" spans="1:9" ht="17.45" customHeight="1" thickBot="1" x14ac:dyDescent="0.3">
      <c r="A10" s="157" t="s">
        <v>85</v>
      </c>
      <c r="B10" s="158"/>
      <c r="C10" s="158"/>
      <c r="D10" s="158"/>
      <c r="E10" s="159">
        <v>42370</v>
      </c>
      <c r="F10" s="160" t="s">
        <v>86</v>
      </c>
      <c r="G10" s="161">
        <v>43069</v>
      </c>
      <c r="H10" s="162" t="str">
        <f>IF(H7&lt;G10, "BEYOND EXPIRATION DATE","")</f>
        <v/>
      </c>
      <c r="I10" s="163"/>
    </row>
    <row r="11" spans="1:9" ht="32.25" customHeight="1" thickTop="1" x14ac:dyDescent="0.25">
      <c r="A11" s="164"/>
      <c r="B11" s="165" t="s">
        <v>87</v>
      </c>
      <c r="C11" s="166" t="str">
        <f>IF(E7="","",UPPER(E7))</f>
        <v>BK1583</v>
      </c>
      <c r="D11" s="167"/>
      <c r="E11" s="168" t="s">
        <v>88</v>
      </c>
      <c r="F11" s="169"/>
      <c r="G11" s="170" t="s">
        <v>89</v>
      </c>
      <c r="H11" s="171" t="s">
        <v>90</v>
      </c>
      <c r="I11" s="172" t="s">
        <v>91</v>
      </c>
    </row>
    <row r="12" spans="1:9" ht="18" customHeight="1" thickBot="1" x14ac:dyDescent="0.3">
      <c r="A12" s="173" t="s">
        <v>92</v>
      </c>
      <c r="B12" s="174"/>
      <c r="C12" s="174"/>
      <c r="D12" s="175">
        <v>0</v>
      </c>
      <c r="E12" s="176">
        <v>42100.52</v>
      </c>
      <c r="F12" s="177"/>
      <c r="G12" s="178">
        <v>81813.47</v>
      </c>
      <c r="H12" s="179">
        <v>13239.25</v>
      </c>
      <c r="I12" s="180">
        <v>137153.24</v>
      </c>
    </row>
    <row r="13" spans="1:9" ht="13.5" thickTop="1" x14ac:dyDescent="0.25">
      <c r="A13" s="181"/>
      <c r="B13" s="182"/>
      <c r="C13" s="182"/>
      <c r="D13" s="182"/>
      <c r="E13" s="182"/>
      <c r="F13" s="183"/>
      <c r="G13" s="184" t="s">
        <v>93</v>
      </c>
      <c r="H13" s="185"/>
      <c r="I13" s="186"/>
    </row>
    <row r="14" spans="1:9" ht="16.5" customHeight="1" x14ac:dyDescent="0.2">
      <c r="A14" s="187"/>
      <c r="B14" s="188"/>
      <c r="C14" s="188"/>
      <c r="D14" s="188"/>
      <c r="E14" s="188"/>
      <c r="F14" s="189"/>
      <c r="G14" s="190" t="s">
        <v>94</v>
      </c>
      <c r="H14" s="191" t="s">
        <v>95</v>
      </c>
      <c r="I14" s="192" t="s">
        <v>96</v>
      </c>
    </row>
    <row r="15" spans="1:9" ht="16.5" customHeight="1" x14ac:dyDescent="0.25">
      <c r="A15" s="193" t="s">
        <v>88</v>
      </c>
      <c r="B15" s="194"/>
      <c r="C15" s="194"/>
      <c r="D15" s="194"/>
      <c r="E15" s="195" t="str">
        <f>IF(I15&gt;E12,"labor overbilled","")</f>
        <v/>
      </c>
      <c r="F15" s="196"/>
      <c r="G15" s="197"/>
      <c r="H15" s="198">
        <v>40733.550000000003</v>
      </c>
      <c r="I15" s="199">
        <v>40733.550000000003</v>
      </c>
    </row>
    <row r="16" spans="1:9" ht="16.5" customHeight="1" x14ac:dyDescent="0.25">
      <c r="A16" s="193"/>
      <c r="B16" s="200"/>
      <c r="C16" s="201" t="s">
        <v>97</v>
      </c>
      <c r="D16" s="202">
        <v>1.5321</v>
      </c>
      <c r="E16" s="203" t="s">
        <v>98</v>
      </c>
      <c r="F16" s="204"/>
      <c r="G16" s="205">
        <v>0</v>
      </c>
      <c r="H16" s="198">
        <v>61500.59</v>
      </c>
      <c r="I16" s="199">
        <v>61500.59</v>
      </c>
    </row>
    <row r="17" spans="1:10" ht="16.5" customHeight="1" x14ac:dyDescent="0.25">
      <c r="A17" s="193"/>
      <c r="B17" s="206"/>
      <c r="C17" s="201" t="s">
        <v>99</v>
      </c>
      <c r="D17" s="202">
        <v>0.128</v>
      </c>
      <c r="E17" s="203" t="s">
        <v>100</v>
      </c>
      <c r="F17" s="204"/>
      <c r="G17" s="205">
        <v>0</v>
      </c>
      <c r="H17" s="198">
        <v>13085.97</v>
      </c>
      <c r="I17" s="199">
        <v>13085.97</v>
      </c>
    </row>
    <row r="18" spans="1:10" ht="16.5" customHeight="1" x14ac:dyDescent="0.25">
      <c r="A18" s="193"/>
      <c r="B18" s="206"/>
      <c r="C18" s="201" t="s">
        <v>101</v>
      </c>
      <c r="D18" s="207">
        <v>3.2000000000000002E-3</v>
      </c>
      <c r="E18" s="203" t="s">
        <v>98</v>
      </c>
      <c r="F18" s="204"/>
      <c r="G18" s="205">
        <v>0</v>
      </c>
      <c r="H18" s="198">
        <v>226.84999999999997</v>
      </c>
      <c r="I18" s="199">
        <v>226.84999999999997</v>
      </c>
    </row>
    <row r="19" spans="1:10" ht="16.5" hidden="1" customHeight="1" x14ac:dyDescent="0.25">
      <c r="A19" s="208"/>
      <c r="B19" s="209"/>
      <c r="C19" s="209"/>
      <c r="D19" s="209"/>
      <c r="E19" s="209"/>
      <c r="F19" s="210"/>
      <c r="G19" s="197"/>
      <c r="H19" s="198">
        <v>0</v>
      </c>
      <c r="I19" s="199"/>
    </row>
    <row r="20" spans="1:10" ht="16.5" customHeight="1" x14ac:dyDescent="0.25">
      <c r="A20" s="211" t="s">
        <v>102</v>
      </c>
      <c r="B20" s="212"/>
      <c r="C20" s="212"/>
      <c r="D20" s="212"/>
      <c r="E20" s="212"/>
      <c r="F20" s="213"/>
      <c r="G20" s="197"/>
      <c r="H20" s="198">
        <v>1254.8599999999999</v>
      </c>
      <c r="I20" s="199">
        <v>1254.8599999999999</v>
      </c>
    </row>
    <row r="21" spans="1:10" ht="16.5" customHeight="1" x14ac:dyDescent="0.25">
      <c r="A21" s="214" t="s">
        <v>103</v>
      </c>
      <c r="B21" s="215"/>
      <c r="C21" s="215"/>
      <c r="D21" s="215"/>
      <c r="E21" s="215"/>
      <c r="F21" s="216"/>
      <c r="G21" s="217" t="s">
        <v>115</v>
      </c>
      <c r="H21" s="218"/>
      <c r="I21" s="219"/>
      <c r="J21" s="220"/>
    </row>
    <row r="22" spans="1:10" ht="16.5" customHeight="1" x14ac:dyDescent="0.25">
      <c r="A22" s="221"/>
      <c r="B22" s="222" t="s">
        <v>104</v>
      </c>
      <c r="C22" s="222"/>
      <c r="D22" s="222"/>
      <c r="E22" s="223" t="s">
        <v>105</v>
      </c>
      <c r="F22" s="224"/>
      <c r="G22" s="217"/>
      <c r="H22" s="218"/>
      <c r="I22" s="219"/>
    </row>
    <row r="23" spans="1:10" ht="16.5" customHeight="1" x14ac:dyDescent="0.25">
      <c r="A23" s="225"/>
      <c r="B23" s="226"/>
      <c r="C23" s="226"/>
      <c r="D23" s="226"/>
      <c r="E23" s="227"/>
      <c r="F23" s="228" t="str">
        <f>IF(I23&gt;E23,"OVER","")</f>
        <v/>
      </c>
      <c r="G23" s="197"/>
      <c r="H23" s="229"/>
      <c r="I23" s="230">
        <v>0</v>
      </c>
    </row>
    <row r="24" spans="1:10" ht="16.5" hidden="1" customHeight="1" x14ac:dyDescent="0.25">
      <c r="A24" s="225"/>
      <c r="B24" s="226"/>
      <c r="C24" s="226"/>
      <c r="D24" s="226"/>
      <c r="E24" s="227"/>
      <c r="F24" s="228" t="str">
        <f t="shared" ref="F24:F28" si="0">IF(I24&gt;E24,"OVER","")</f>
        <v/>
      </c>
      <c r="G24" s="197"/>
      <c r="H24" s="229">
        <v>0</v>
      </c>
      <c r="I24" s="230">
        <v>0</v>
      </c>
    </row>
    <row r="25" spans="1:10" ht="16.5" hidden="1" customHeight="1" x14ac:dyDescent="0.25">
      <c r="A25" s="225"/>
      <c r="B25" s="226"/>
      <c r="C25" s="226"/>
      <c r="D25" s="226"/>
      <c r="E25" s="227"/>
      <c r="F25" s="228" t="str">
        <f t="shared" si="0"/>
        <v/>
      </c>
      <c r="G25" s="197"/>
      <c r="H25" s="229">
        <v>0</v>
      </c>
      <c r="I25" s="230">
        <v>0</v>
      </c>
    </row>
    <row r="26" spans="1:10" ht="16.5" hidden="1" customHeight="1" x14ac:dyDescent="0.25">
      <c r="A26" s="225"/>
      <c r="B26" s="226"/>
      <c r="C26" s="226"/>
      <c r="D26" s="226"/>
      <c r="E26" s="227"/>
      <c r="F26" s="228" t="str">
        <f t="shared" si="0"/>
        <v/>
      </c>
      <c r="G26" s="197"/>
      <c r="H26" s="229">
        <v>0</v>
      </c>
      <c r="I26" s="230">
        <v>0</v>
      </c>
    </row>
    <row r="27" spans="1:10" ht="16.5" hidden="1" customHeight="1" x14ac:dyDescent="0.25">
      <c r="A27" s="225"/>
      <c r="B27" s="226"/>
      <c r="C27" s="226"/>
      <c r="D27" s="226"/>
      <c r="E27" s="227"/>
      <c r="F27" s="228" t="str">
        <f t="shared" si="0"/>
        <v/>
      </c>
      <c r="G27" s="197"/>
      <c r="H27" s="229">
        <v>0</v>
      </c>
      <c r="I27" s="230">
        <v>0</v>
      </c>
    </row>
    <row r="28" spans="1:10" ht="16.5" customHeight="1" x14ac:dyDescent="0.25">
      <c r="A28" s="225"/>
      <c r="B28" s="226"/>
      <c r="C28" s="226"/>
      <c r="D28" s="226"/>
      <c r="E28" s="227"/>
      <c r="F28" s="228" t="str">
        <f t="shared" si="0"/>
        <v/>
      </c>
      <c r="G28" s="231"/>
      <c r="H28" s="232"/>
      <c r="I28" s="230">
        <v>0</v>
      </c>
    </row>
    <row r="29" spans="1:10" ht="17.45" customHeight="1" x14ac:dyDescent="0.2">
      <c r="A29" s="233" t="s">
        <v>106</v>
      </c>
      <c r="B29" s="234"/>
      <c r="C29" s="234"/>
      <c r="D29" s="234"/>
      <c r="E29" s="235" t="str">
        <f>IF(H12-(I17+I31)&lt;-0.001,"ERROR: Fixed Fee is overbilled, make adjustment on line below","")</f>
        <v/>
      </c>
      <c r="F29" s="234"/>
      <c r="G29" s="236"/>
      <c r="H29" s="237"/>
      <c r="I29" s="238"/>
    </row>
    <row r="30" spans="1:10" ht="17.45" customHeight="1" x14ac:dyDescent="0.25">
      <c r="A30" s="239"/>
      <c r="B30" s="240" t="s">
        <v>107</v>
      </c>
      <c r="C30" s="240"/>
      <c r="D30" s="240"/>
      <c r="E30" s="241"/>
      <c r="F30" s="242"/>
      <c r="G30" s="243">
        <v>1294.29</v>
      </c>
      <c r="H30" s="243"/>
      <c r="I30" s="244">
        <v>1294.29</v>
      </c>
    </row>
    <row r="31" spans="1:10" ht="17.45" customHeight="1" x14ac:dyDescent="0.25">
      <c r="A31" s="245"/>
      <c r="B31" s="246" t="s">
        <v>108</v>
      </c>
      <c r="C31" s="246"/>
      <c r="D31" s="246"/>
      <c r="E31" s="247"/>
      <c r="F31" s="248"/>
      <c r="G31" s="249">
        <v>153.279</v>
      </c>
      <c r="H31" s="249"/>
      <c r="I31" s="244">
        <v>153.279</v>
      </c>
    </row>
    <row r="32" spans="1:10" ht="17.45" customHeight="1" x14ac:dyDescent="0.25">
      <c r="A32" s="250"/>
      <c r="B32" s="251" t="s">
        <v>109</v>
      </c>
      <c r="C32" s="251"/>
      <c r="D32" s="251"/>
      <c r="E32" s="252"/>
      <c r="F32" s="252"/>
      <c r="G32" s="253">
        <v>-90.63</v>
      </c>
      <c r="H32" s="253"/>
      <c r="I32" s="244">
        <v>-90.63</v>
      </c>
    </row>
    <row r="33" spans="1:10" ht="16.5" customHeight="1" thickBot="1" x14ac:dyDescent="0.3">
      <c r="A33" s="254"/>
      <c r="B33" s="255" t="s">
        <v>110</v>
      </c>
      <c r="C33" s="256"/>
      <c r="D33" s="256"/>
      <c r="E33" s="256"/>
      <c r="F33" s="257"/>
      <c r="G33" s="258"/>
      <c r="H33" s="259"/>
      <c r="I33" s="260">
        <v>0</v>
      </c>
    </row>
    <row r="34" spans="1:10" ht="21.95" customHeight="1" thickTop="1" thickBot="1" x14ac:dyDescent="0.3">
      <c r="A34" s="261" t="s">
        <v>111</v>
      </c>
      <c r="B34" s="261"/>
      <c r="C34" s="261"/>
      <c r="D34" s="261"/>
      <c r="E34" s="261"/>
      <c r="F34" s="262"/>
      <c r="G34" s="263">
        <v>1356.9389999999999</v>
      </c>
      <c r="H34" s="264">
        <v>116801.82</v>
      </c>
      <c r="I34" s="265">
        <v>118158.75900000001</v>
      </c>
    </row>
    <row r="35" spans="1:10" ht="6.75" customHeight="1" thickTop="1" x14ac:dyDescent="0.25">
      <c r="A35" s="266"/>
      <c r="B35" s="266"/>
      <c r="C35" s="266"/>
      <c r="D35" s="266"/>
      <c r="E35" s="266"/>
      <c r="F35" s="266"/>
      <c r="G35" s="267"/>
      <c r="H35" s="268"/>
      <c r="I35" s="267"/>
    </row>
    <row r="36" spans="1:10" x14ac:dyDescent="0.25">
      <c r="A36" s="269" t="s">
        <v>112</v>
      </c>
      <c r="B36" s="270"/>
      <c r="C36" s="270"/>
      <c r="D36" s="270"/>
      <c r="E36" s="270"/>
      <c r="F36" s="270"/>
      <c r="G36" s="271"/>
      <c r="H36" s="272" t="s">
        <v>113</v>
      </c>
      <c r="I36" s="273">
        <v>18994.480999999985</v>
      </c>
    </row>
    <row r="37" spans="1:10" x14ac:dyDescent="0.25">
      <c r="A37" s="274"/>
      <c r="B37" s="275"/>
      <c r="C37" s="275"/>
      <c r="D37" s="275"/>
      <c r="E37" s="275"/>
      <c r="F37" s="275"/>
      <c r="G37" s="276"/>
      <c r="H37" s="277" t="s">
        <v>114</v>
      </c>
      <c r="I37" s="278">
        <v>1.0000000002037268E-3</v>
      </c>
    </row>
    <row r="38" spans="1:10" ht="11.25" customHeight="1" x14ac:dyDescent="0.25"/>
    <row r="39" spans="1:10" ht="14.25" x14ac:dyDescent="0.25">
      <c r="A39" s="280" t="s">
        <v>117</v>
      </c>
      <c r="B39" s="279"/>
      <c r="C39" s="279"/>
      <c r="D39" s="279"/>
      <c r="E39" s="279"/>
      <c r="F39" s="279"/>
      <c r="G39" s="279"/>
      <c r="H39" s="279"/>
      <c r="I39" s="279"/>
      <c r="J39" s="279"/>
    </row>
  </sheetData>
  <sheetProtection formatCells="0" formatColumns="0" insertColumns="0" deleteColumns="0"/>
  <mergeCells count="44">
    <mergeCell ref="B32:D32"/>
    <mergeCell ref="C33:F33"/>
    <mergeCell ref="A34:F34"/>
    <mergeCell ref="A36:F37"/>
    <mergeCell ref="B25:D25"/>
    <mergeCell ref="B26:D26"/>
    <mergeCell ref="B27:D27"/>
    <mergeCell ref="B28:D28"/>
    <mergeCell ref="B30:D30"/>
    <mergeCell ref="B31:D31"/>
    <mergeCell ref="A20:F20"/>
    <mergeCell ref="A21:F21"/>
    <mergeCell ref="G21:I22"/>
    <mergeCell ref="B22:D22"/>
    <mergeCell ref="B23:D23"/>
    <mergeCell ref="B24:D24"/>
    <mergeCell ref="A12:C12"/>
    <mergeCell ref="E12:F12"/>
    <mergeCell ref="A13:F14"/>
    <mergeCell ref="G13:I13"/>
    <mergeCell ref="E15:F15"/>
    <mergeCell ref="E16:F16"/>
    <mergeCell ref="E17:F17"/>
    <mergeCell ref="E18:F18"/>
    <mergeCell ref="A19:F19"/>
    <mergeCell ref="A9:D9"/>
    <mergeCell ref="F9:I9"/>
    <mergeCell ref="A10:D10"/>
    <mergeCell ref="H10:I10"/>
    <mergeCell ref="C11:D11"/>
    <mergeCell ref="E11:F11"/>
    <mergeCell ref="A5:D5"/>
    <mergeCell ref="A6:D6"/>
    <mergeCell ref="A7:D7"/>
    <mergeCell ref="E7:F7"/>
    <mergeCell ref="A8:D8"/>
    <mergeCell ref="E8:F8"/>
    <mergeCell ref="A1:I1"/>
    <mergeCell ref="C2:I2"/>
    <mergeCell ref="A3:D3"/>
    <mergeCell ref="E3:I3"/>
    <mergeCell ref="A4:D4"/>
    <mergeCell ref="E4:F4"/>
    <mergeCell ref="H4:I4"/>
  </mergeCells>
  <conditionalFormatting sqref="G15 G19">
    <cfRule type="expression" dxfId="22" priority="26">
      <formula>ISBLANK(G15)</formula>
    </cfRule>
  </conditionalFormatting>
  <conditionalFormatting sqref="G20">
    <cfRule type="expression" dxfId="21" priority="25">
      <formula>ISBLANK(G20)</formula>
    </cfRule>
  </conditionalFormatting>
  <conditionalFormatting sqref="H11:I11 I12">
    <cfRule type="expression" dxfId="20" priority="24">
      <formula>ISBLANK($G$11)</formula>
    </cfRule>
  </conditionalFormatting>
  <conditionalFormatting sqref="I12">
    <cfRule type="expression" dxfId="19" priority="23">
      <formula>ISBLANK(I12)</formula>
    </cfRule>
  </conditionalFormatting>
  <conditionalFormatting sqref="H20">
    <cfRule type="expression" dxfId="18" priority="22">
      <formula>ISBLANK(H20)</formula>
    </cfRule>
  </conditionalFormatting>
  <conditionalFormatting sqref="H25">
    <cfRule type="expression" dxfId="17" priority="21">
      <formula>ISBLANK(H25)</formula>
    </cfRule>
  </conditionalFormatting>
  <conditionalFormatting sqref="H24 H26">
    <cfRule type="expression" dxfId="16" priority="20">
      <formula>ISBLANK(H24)</formula>
    </cfRule>
  </conditionalFormatting>
  <conditionalFormatting sqref="H10">
    <cfRule type="containsText" dxfId="15" priority="19" operator="containsText" text="BEYOND">
      <formula>NOT(ISERROR(SEARCH("BEYOND",H10)))</formula>
    </cfRule>
  </conditionalFormatting>
  <conditionalFormatting sqref="I37">
    <cfRule type="containsText" dxfId="14" priority="18" operator="containsText" text="overbilled">
      <formula>NOT(ISERROR(SEARCH("overbilled",I37)))</formula>
    </cfRule>
  </conditionalFormatting>
  <conditionalFormatting sqref="I36">
    <cfRule type="containsText" dxfId="13" priority="17" operator="containsText" text="overbilled">
      <formula>NOT(ISERROR(SEARCH("overbilled",I36)))</formula>
    </cfRule>
  </conditionalFormatting>
  <conditionalFormatting sqref="F9:I9">
    <cfRule type="beginsWith" dxfId="12" priority="16" operator="beginsWith" text="Please">
      <formula>LEFT(F9,LEN("Please"))="Please"</formula>
    </cfRule>
  </conditionalFormatting>
  <conditionalFormatting sqref="I15:I20">
    <cfRule type="cellIs" dxfId="11" priority="15" operator="equal">
      <formula>0</formula>
    </cfRule>
  </conditionalFormatting>
  <conditionalFormatting sqref="I23:I28">
    <cfRule type="cellIs" dxfId="10" priority="14" operator="equal">
      <formula>0</formula>
    </cfRule>
  </conditionalFormatting>
  <conditionalFormatting sqref="I31:I33">
    <cfRule type="cellIs" dxfId="9" priority="13" operator="equal">
      <formula>0</formula>
    </cfRule>
  </conditionalFormatting>
  <conditionalFormatting sqref="E10">
    <cfRule type="cellIs" dxfId="8" priority="12" operator="equal">
      <formula>1</formula>
    </cfRule>
  </conditionalFormatting>
  <conditionalFormatting sqref="F23">
    <cfRule type="containsText" dxfId="7" priority="11" operator="containsText" text="over">
      <formula>NOT(ISERROR(SEARCH("over",F23)))</formula>
    </cfRule>
  </conditionalFormatting>
  <conditionalFormatting sqref="F24:F28">
    <cfRule type="containsText" dxfId="6" priority="10" operator="containsText" text="over">
      <formula>NOT(ISERROR(SEARCH("over",F24)))</formula>
    </cfRule>
  </conditionalFormatting>
  <conditionalFormatting sqref="G21:I22">
    <cfRule type="containsText" dxfId="5" priority="9" operator="containsText" text="error">
      <formula>NOT(ISERROR(SEARCH("error",G21)))</formula>
    </cfRule>
  </conditionalFormatting>
  <conditionalFormatting sqref="E29:I29">
    <cfRule type="expression" dxfId="4" priority="8">
      <formula>LEFT($E$29,3)="ERR"</formula>
    </cfRule>
  </conditionalFormatting>
  <conditionalFormatting sqref="G11">
    <cfRule type="expression" dxfId="3" priority="4">
      <formula>ISBLANK($G$11)</formula>
    </cfRule>
  </conditionalFormatting>
  <conditionalFormatting sqref="E11">
    <cfRule type="expression" dxfId="2" priority="3">
      <formula>ISBLANK($G$11)</formula>
    </cfRule>
  </conditionalFormatting>
  <conditionalFormatting sqref="E15">
    <cfRule type="expression" dxfId="1" priority="2">
      <formula>LEFT($E$15,1)="l"</formula>
    </cfRule>
  </conditionalFormatting>
  <conditionalFormatting sqref="I30">
    <cfRule type="cellIs" dxfId="0" priority="1" operator="equal">
      <formula>0</formula>
    </cfRule>
  </conditionalFormatting>
  <pageMargins left="0.4" right="0.4" top="0.5" bottom="0.75" header="0.3" footer="0.3"/>
  <pageSetup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Example</vt:lpstr>
      <vt:lpstr>Example Cost Breakdown Form</vt:lpstr>
      <vt:lpstr>'Example Cost Breakdown Form'!Print_Area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Jenessa Boynton</dc:creator>
  <cp:lastModifiedBy>B.Reid</cp:lastModifiedBy>
  <cp:lastPrinted>2018-10-23T20:32:45Z</cp:lastPrinted>
  <dcterms:created xsi:type="dcterms:W3CDTF">2018-10-17T17:26:26Z</dcterms:created>
  <dcterms:modified xsi:type="dcterms:W3CDTF">2018-10-24T16:18:25Z</dcterms:modified>
</cp:coreProperties>
</file>